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chedule" sheetId="1" r:id="rId1"/>
    <sheet name="Estimated Expence" sheetId="2" r:id="rId2"/>
    <sheet name="Reservations" sheetId="3" r:id="rId3"/>
    <sheet name="Packing List" sheetId="4" r:id="rId4"/>
    <sheet name="Photos" sheetId="5" r:id="rId5"/>
  </sheets>
  <definedNames>
    <definedName name="_xlnm.Print_Area" localSheetId="1">'Estimated Expence'!$A$1:$K$22</definedName>
    <definedName name="_xlnm.Print_Area" localSheetId="3">'Packing List'!$A$1:$C$39</definedName>
    <definedName name="_xlnm.Print_Area" localSheetId="4">'Photos'!$A$2:$E$35</definedName>
    <definedName name="_xlnm.Print_Area" localSheetId="2">'Reservations'!$A$1:$I$40</definedName>
    <definedName name="_xlnm.Print_Area" localSheetId="0">'Schedule'!$B$2:$H$26</definedName>
  </definedNames>
  <calcPr fullCalcOnLoad="1"/>
</workbook>
</file>

<file path=xl/sharedStrings.xml><?xml version="1.0" encoding="utf-8"?>
<sst xmlns="http://schemas.openxmlformats.org/spreadsheetml/2006/main" count="244" uniqueCount="155">
  <si>
    <t>Day</t>
  </si>
  <si>
    <t>Start</t>
  </si>
  <si>
    <t>Miles</t>
  </si>
  <si>
    <t>Trip</t>
  </si>
  <si>
    <t>Splendora, TX</t>
  </si>
  <si>
    <t>Gulf Shores, AL</t>
  </si>
  <si>
    <t>Ocala,FL</t>
  </si>
  <si>
    <t>Key Largo, FL</t>
  </si>
  <si>
    <t>Key West, FL</t>
  </si>
  <si>
    <t>Cocoa, FL</t>
  </si>
  <si>
    <t>Cape Canaveral</t>
  </si>
  <si>
    <t>Cocoa Beach</t>
  </si>
  <si>
    <t>Perry, FL</t>
  </si>
  <si>
    <t>Ride Time</t>
  </si>
  <si>
    <t>Ride Hrs</t>
  </si>
  <si>
    <t>Rest Hrs</t>
  </si>
  <si>
    <t>miles/day</t>
  </si>
  <si>
    <t>hour days</t>
  </si>
  <si>
    <t>Notes</t>
  </si>
  <si>
    <t>Food/day</t>
  </si>
  <si>
    <t>Destination</t>
  </si>
  <si>
    <t>MPH Average</t>
  </si>
  <si>
    <t>MPG</t>
  </si>
  <si>
    <t>$/gal. Fuel</t>
  </si>
  <si>
    <t>South Miami, FL</t>
  </si>
  <si>
    <t>Key West, Florida Ride - Estimated Route &amp; Expenses</t>
  </si>
  <si>
    <t>Est. Hotel</t>
  </si>
  <si>
    <t>Est. Fuel</t>
  </si>
  <si>
    <t>Est. Eats</t>
  </si>
  <si>
    <t>Est. Total Cost</t>
  </si>
  <si>
    <t>1275 N. Atlantic Avenue</t>
  </si>
  <si>
    <t>Cocoa Beach, FL  32931</t>
  </si>
  <si>
    <t>LaQunita Inn &amp; Suites Miami Cutler Ridge</t>
  </si>
  <si>
    <t>10821 Caribbean Boulevard</t>
  </si>
  <si>
    <t>Cutler Ridge, FL 33189</t>
  </si>
  <si>
    <t>LaQuinta Inn &amp; Suites Ocala</t>
  </si>
  <si>
    <t>3530 S.W. 36th Ave.</t>
  </si>
  <si>
    <t>Ocala, FL 34474</t>
  </si>
  <si>
    <t>1-352-861-1137</t>
  </si>
  <si>
    <t>1-305-278-0001</t>
  </si>
  <si>
    <t>1-321-783-2252</t>
  </si>
  <si>
    <t xml:space="preserve">LaQuinta Inn Cocoa Beach </t>
  </si>
  <si>
    <t>Rate</t>
  </si>
  <si>
    <t>Confirmation #</t>
  </si>
  <si>
    <t>Ground Floor</t>
  </si>
  <si>
    <t>2 Beds</t>
  </si>
  <si>
    <t>Non-Smoking</t>
  </si>
  <si>
    <t>Motorcycle Parking</t>
  </si>
  <si>
    <t>Hotel</t>
  </si>
  <si>
    <t>2220 South Byron Butler Parkway</t>
  </si>
  <si>
    <t>850-584-6231</t>
  </si>
  <si>
    <t>Perry, FL 32303</t>
  </si>
  <si>
    <t>Yes Guaranteed</t>
  </si>
  <si>
    <t>Request Noted</t>
  </si>
  <si>
    <t>Yes; 2 - Double</t>
  </si>
  <si>
    <t>Request Noted; Outside room with parking spot in front of room</t>
  </si>
  <si>
    <t>Used Rewards Points</t>
  </si>
  <si>
    <t>Yes; 2 - Queen</t>
  </si>
  <si>
    <t>10/19-20/09</t>
  </si>
  <si>
    <t>each</t>
  </si>
  <si>
    <t>each bike</t>
  </si>
  <si>
    <t>As of: 09/14/2009</t>
  </si>
  <si>
    <t>Date</t>
  </si>
  <si>
    <t>Place</t>
  </si>
  <si>
    <t>Event</t>
  </si>
  <si>
    <t>Departure</t>
  </si>
  <si>
    <t>Arrival</t>
  </si>
  <si>
    <t>Last Revision 09/14/09</t>
  </si>
  <si>
    <t>Ocala, FL</t>
  </si>
  <si>
    <t xml:space="preserve"> </t>
  </si>
  <si>
    <t>via Key Largo &amp; Miami Beach</t>
  </si>
  <si>
    <t>CoCoa, FL</t>
  </si>
  <si>
    <t>via West Palm Beach &amp; CoCoa Beach</t>
  </si>
  <si>
    <t>via Cape Canaveral</t>
  </si>
  <si>
    <t>Baton Rouge, LA</t>
  </si>
  <si>
    <t>Lunch</t>
  </si>
  <si>
    <t>Tallahassee, FL</t>
  </si>
  <si>
    <t>Fort Myers, FL</t>
  </si>
  <si>
    <t>Dinner</t>
  </si>
  <si>
    <t>Key West Ride (Schedule)</t>
  </si>
  <si>
    <t>ETA</t>
  </si>
  <si>
    <t>Arrival Home</t>
  </si>
  <si>
    <t>Arrival &amp; Dinner</t>
  </si>
  <si>
    <t>Arrival &amp; Lunch</t>
  </si>
  <si>
    <t>Est</t>
  </si>
  <si>
    <t>Quoted</t>
  </si>
  <si>
    <t>$15/night + tax</t>
  </si>
  <si>
    <t>Day(s)</t>
  </si>
  <si>
    <t>Reservations &amp; Confirmations</t>
  </si>
  <si>
    <t>Budget Inn/Econo Inn</t>
  </si>
  <si>
    <t>Reservations made By: David Johnson 09/14/2009</t>
  </si>
  <si>
    <t>Sun Screen</t>
  </si>
  <si>
    <t>Cell Phone &amp; Charger</t>
  </si>
  <si>
    <t>Camera, Tripod &amp; Charger</t>
  </si>
  <si>
    <t>Shirts</t>
  </si>
  <si>
    <t>Jeans</t>
  </si>
  <si>
    <t xml:space="preserve">Comb </t>
  </si>
  <si>
    <t>Tooth Brush &amp; tooth paste</t>
  </si>
  <si>
    <t>First Aid Kit</t>
  </si>
  <si>
    <t>Wallet &amp; Money</t>
  </si>
  <si>
    <t>Rain Gear</t>
  </si>
  <si>
    <t>Socks</t>
  </si>
  <si>
    <t>Sun glasses</t>
  </si>
  <si>
    <t>Face Shield</t>
  </si>
  <si>
    <t>Location</t>
  </si>
  <si>
    <t>Description</t>
  </si>
  <si>
    <t>Splendora,TX</t>
  </si>
  <si>
    <t>Riders Heading Out</t>
  </si>
  <si>
    <t>Our Hosts</t>
  </si>
  <si>
    <t>On the road again</t>
  </si>
  <si>
    <t>Our first hotel - 900 miles later</t>
  </si>
  <si>
    <t>Tampa, FL</t>
  </si>
  <si>
    <t>Tampa Bay</t>
  </si>
  <si>
    <t>Fort Myers Beach</t>
  </si>
  <si>
    <t>Cutler, FL</t>
  </si>
  <si>
    <t>Another Day Done - 1270 miles and 15miles soth of Miami Beach</t>
  </si>
  <si>
    <t>Breakfast</t>
  </si>
  <si>
    <t>Manatee Bay</t>
  </si>
  <si>
    <t>Naval Station entrance</t>
  </si>
  <si>
    <t>Key Largo Visitor's Center</t>
  </si>
  <si>
    <t>Garmin &amp; Charger</t>
  </si>
  <si>
    <t>Swim Suit</t>
  </si>
  <si>
    <t>Miami. FL</t>
  </si>
  <si>
    <t>Miami Beach</t>
  </si>
  <si>
    <t>Fort Lauderdale, FL</t>
  </si>
  <si>
    <t>Fort Lauderdale Beach</t>
  </si>
  <si>
    <t>South Palm Beach, FL</t>
  </si>
  <si>
    <t>South Palm Beach</t>
  </si>
  <si>
    <t>Datona Beach</t>
  </si>
  <si>
    <t>Datona Beach, FL</t>
  </si>
  <si>
    <t>Dinner &amp; Festival</t>
  </si>
  <si>
    <t>Apalachicola, FL</t>
  </si>
  <si>
    <t>On the beach again</t>
  </si>
  <si>
    <t>Panama City, FL</t>
  </si>
  <si>
    <t xml:space="preserve">More Beach </t>
  </si>
  <si>
    <t>Gulf Breeze, FL</t>
  </si>
  <si>
    <t>Perdido Beach, FL</t>
  </si>
  <si>
    <t>Flora-bama state line</t>
  </si>
  <si>
    <t>Headed home</t>
  </si>
  <si>
    <t>Home Sweet Home</t>
  </si>
  <si>
    <t>#</t>
  </si>
  <si>
    <t>each @ 2 persons</t>
  </si>
  <si>
    <t>Tennis Shoes</t>
  </si>
  <si>
    <t>Baseball Hat</t>
  </si>
  <si>
    <t>Water bottles(2)</t>
  </si>
  <si>
    <t>Snack Bars</t>
  </si>
  <si>
    <t>Chap stick</t>
  </si>
  <si>
    <t>Soap/Shampoo/Deodorant</t>
  </si>
  <si>
    <t>Underwear</t>
  </si>
  <si>
    <t>Fleece</t>
  </si>
  <si>
    <t>Leathers</t>
  </si>
  <si>
    <t>Supervent Jacket</t>
  </si>
  <si>
    <t>Maps &amp; Ride Plan</t>
  </si>
  <si>
    <t>Photo Opportunities</t>
  </si>
  <si>
    <t>Packing List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</si>
</sst>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\ mm/dd/yy"/>
    <numFmt numFmtId="166" formatCode="[$-409]h:mm:ss\ AM/PM"/>
    <numFmt numFmtId="167" formatCode="h:mm;@"/>
    <numFmt numFmtId="168" formatCode="_(&quot;$&quot;* #.##0.00_);_(&quot;$&quot;* \(#.##0.00\);_(&quot;$&quot;* &quot;-&quot;??_);_(@_)"/>
    <numFmt numFmtId="169" formatCode="_(* #.##0.00_);_(* \(#.##0.00\);_(* &quot;-&quot;??_);_(@_)"/>
    <numFmt numFmtId="170" formatCode="#.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.##0.000_);_(&quot;$&quot;* \(#.##0.000\);_(&quot;$&quot;* &quot;-&quot;???_);_(@_)"/>
    <numFmt numFmtId="176" formatCode="&quot;$&quot;#.##0.00_);[Red]\(&quot;$&quot;#.##0.00\)"/>
    <numFmt numFmtId="177" formatCode="mm/dd/yy;@"/>
    <numFmt numFmtId="178" formatCode="dddd\ mm/dd/yy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name val="Applegater-Normal"/>
      <family val="0"/>
    </font>
    <font>
      <sz val="12"/>
      <name val="Bookman"/>
      <family val="1"/>
    </font>
    <font>
      <sz val="12"/>
      <name val="Tahoma"/>
      <family val="2"/>
    </font>
    <font>
      <sz val="10"/>
      <color indexed="10"/>
      <name val="Arial"/>
      <family val="0"/>
    </font>
    <font>
      <b/>
      <u val="single"/>
      <sz val="2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5" fontId="0" fillId="0" borderId="0" xfId="0" applyNumberFormat="1" applyAlignment="1">
      <alignment/>
    </xf>
    <xf numFmtId="44" fontId="0" fillId="0" borderId="0" xfId="17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165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2" fontId="0" fillId="3" borderId="7" xfId="0" applyNumberFormat="1" applyFill="1" applyBorder="1" applyAlignment="1">
      <alignment/>
    </xf>
    <xf numFmtId="9" fontId="0" fillId="3" borderId="7" xfId="19" applyFill="1" applyBorder="1" applyAlignment="1">
      <alignment/>
    </xf>
    <xf numFmtId="44" fontId="0" fillId="3" borderId="7" xfId="17" applyFill="1" applyBorder="1" applyAlignment="1">
      <alignment/>
    </xf>
    <xf numFmtId="0" fontId="0" fillId="3" borderId="8" xfId="0" applyFill="1" applyBorder="1" applyAlignment="1">
      <alignment/>
    </xf>
    <xf numFmtId="0" fontId="4" fillId="2" borderId="9" xfId="0" applyFont="1" applyFill="1" applyBorder="1" applyAlignment="1">
      <alignment horizontal="center" wrapText="1"/>
    </xf>
    <xf numFmtId="44" fontId="0" fillId="4" borderId="10" xfId="17" applyFill="1" applyBorder="1" applyAlignment="1">
      <alignment/>
    </xf>
    <xf numFmtId="0" fontId="0" fillId="5" borderId="6" xfId="0" applyFill="1" applyBorder="1" applyAlignment="1">
      <alignment/>
    </xf>
    <xf numFmtId="0" fontId="0" fillId="4" borderId="10" xfId="0" applyFill="1" applyBorder="1" applyAlignment="1">
      <alignment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6" borderId="12" xfId="0" applyFont="1" applyFill="1" applyBorder="1" applyAlignment="1">
      <alignment/>
    </xf>
    <xf numFmtId="165" fontId="3" fillId="6" borderId="13" xfId="0" applyNumberFormat="1" applyFont="1" applyFill="1" applyBorder="1" applyAlignment="1">
      <alignment/>
    </xf>
    <xf numFmtId="0" fontId="3" fillId="6" borderId="14" xfId="0" applyFont="1" applyFill="1" applyBorder="1" applyAlignment="1">
      <alignment/>
    </xf>
    <xf numFmtId="2" fontId="3" fillId="6" borderId="14" xfId="0" applyNumberFormat="1" applyFont="1" applyFill="1" applyBorder="1" applyAlignment="1">
      <alignment/>
    </xf>
    <xf numFmtId="9" fontId="3" fillId="6" borderId="14" xfId="19" applyFont="1" applyFill="1" applyBorder="1" applyAlignment="1">
      <alignment/>
    </xf>
    <xf numFmtId="44" fontId="3" fillId="6" borderId="14" xfId="0" applyNumberFormat="1" applyFont="1" applyFill="1" applyBorder="1" applyAlignment="1">
      <alignment/>
    </xf>
    <xf numFmtId="0" fontId="3" fillId="6" borderId="15" xfId="0" applyFont="1" applyFill="1" applyBorder="1" applyAlignment="1">
      <alignment/>
    </xf>
    <xf numFmtId="165" fontId="0" fillId="3" borderId="16" xfId="0" applyNumberFormat="1" applyFill="1" applyBorder="1" applyAlignment="1">
      <alignment/>
    </xf>
    <xf numFmtId="0" fontId="0" fillId="3" borderId="9" xfId="0" applyFill="1" applyBorder="1" applyAlignment="1">
      <alignment/>
    </xf>
    <xf numFmtId="2" fontId="0" fillId="3" borderId="9" xfId="0" applyNumberFormat="1" applyFill="1" applyBorder="1" applyAlignment="1">
      <alignment/>
    </xf>
    <xf numFmtId="9" fontId="0" fillId="3" borderId="9" xfId="19" applyFill="1" applyBorder="1" applyAlignment="1">
      <alignment/>
    </xf>
    <xf numFmtId="44" fontId="0" fillId="3" borderId="9" xfId="17" applyFill="1" applyBorder="1" applyAlignment="1">
      <alignment/>
    </xf>
    <xf numFmtId="0" fontId="0" fillId="3" borderId="17" xfId="0" applyFill="1" applyBorder="1" applyAlignment="1">
      <alignment/>
    </xf>
    <xf numFmtId="165" fontId="0" fillId="3" borderId="18" xfId="0" applyNumberFormat="1" applyFill="1" applyBorder="1" applyAlignment="1">
      <alignment/>
    </xf>
    <xf numFmtId="0" fontId="0" fillId="3" borderId="19" xfId="0" applyFill="1" applyBorder="1" applyAlignment="1">
      <alignment/>
    </xf>
    <xf numFmtId="2" fontId="0" fillId="3" borderId="19" xfId="0" applyNumberFormat="1" applyFill="1" applyBorder="1" applyAlignment="1">
      <alignment/>
    </xf>
    <xf numFmtId="9" fontId="0" fillId="3" borderId="19" xfId="19" applyFill="1" applyBorder="1" applyAlignment="1">
      <alignment/>
    </xf>
    <xf numFmtId="44" fontId="0" fillId="3" borderId="19" xfId="17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" fillId="7" borderId="0" xfId="0" applyFont="1" applyFill="1" applyAlignment="1">
      <alignment horizontal="right"/>
    </xf>
    <xf numFmtId="44" fontId="2" fillId="7" borderId="0" xfId="17" applyFont="1" applyFill="1" applyAlignment="1">
      <alignment horizontal="right"/>
    </xf>
    <xf numFmtId="44" fontId="2" fillId="7" borderId="0" xfId="0" applyNumberFormat="1" applyFont="1" applyFill="1" applyAlignment="1">
      <alignment horizontal="right"/>
    </xf>
    <xf numFmtId="0" fontId="2" fillId="7" borderId="24" xfId="0" applyFont="1" applyFill="1" applyBorder="1" applyAlignment="1">
      <alignment horizontal="right"/>
    </xf>
    <xf numFmtId="44" fontId="2" fillId="7" borderId="24" xfId="17" applyFont="1" applyFill="1" applyBorder="1" applyAlignment="1">
      <alignment horizontal="right"/>
    </xf>
    <xf numFmtId="165" fontId="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4" fontId="0" fillId="0" borderId="7" xfId="0" applyNumberFormat="1" applyBorder="1" applyAlignment="1">
      <alignment/>
    </xf>
    <xf numFmtId="0" fontId="10" fillId="8" borderId="25" xfId="0" applyFont="1" applyFill="1" applyBorder="1" applyAlignment="1">
      <alignment horizontal="centerContinuous"/>
    </xf>
    <xf numFmtId="0" fontId="10" fillId="8" borderId="26" xfId="0" applyFont="1" applyFill="1" applyBorder="1" applyAlignment="1">
      <alignment horizontal="centerContinuous"/>
    </xf>
    <xf numFmtId="0" fontId="10" fillId="8" borderId="26" xfId="0" applyNumberFormat="1" applyFont="1" applyFill="1" applyBorder="1" applyAlignment="1">
      <alignment horizontal="centerContinuous"/>
    </xf>
    <xf numFmtId="0" fontId="10" fillId="8" borderId="27" xfId="0" applyFont="1" applyFill="1" applyBorder="1" applyAlignment="1">
      <alignment horizontal="centerContinuous"/>
    </xf>
    <xf numFmtId="0" fontId="11" fillId="8" borderId="0" xfId="0" applyFont="1" applyFill="1" applyBorder="1" applyAlignment="1">
      <alignment horizontal="centerContinuous"/>
    </xf>
    <xf numFmtId="0" fontId="11" fillId="8" borderId="0" xfId="0" applyNumberFormat="1" applyFont="1" applyFill="1" applyBorder="1" applyAlignment="1">
      <alignment horizontal="centerContinuous"/>
    </xf>
    <xf numFmtId="0" fontId="11" fillId="8" borderId="28" xfId="0" applyFont="1" applyFill="1" applyBorder="1" applyAlignment="1">
      <alignment horizontal="centerContinuous"/>
    </xf>
    <xf numFmtId="0" fontId="4" fillId="9" borderId="29" xfId="0" applyFont="1" applyFill="1" applyBorder="1" applyAlignment="1">
      <alignment horizontal="center"/>
    </xf>
    <xf numFmtId="0" fontId="4" fillId="9" borderId="30" xfId="0" applyFont="1" applyFill="1" applyBorder="1" applyAlignment="1">
      <alignment/>
    </xf>
    <xf numFmtId="0" fontId="4" fillId="9" borderId="30" xfId="0" applyNumberFormat="1" applyFont="1" applyFill="1" applyBorder="1" applyAlignment="1">
      <alignment/>
    </xf>
    <xf numFmtId="0" fontId="4" fillId="9" borderId="30" xfId="0" applyFont="1" applyFill="1" applyBorder="1" applyAlignment="1">
      <alignment horizontal="center"/>
    </xf>
    <xf numFmtId="0" fontId="4" fillId="9" borderId="31" xfId="0" applyFont="1" applyFill="1" applyBorder="1" applyAlignment="1">
      <alignment/>
    </xf>
    <xf numFmtId="0" fontId="4" fillId="9" borderId="32" xfId="0" applyFont="1" applyFill="1" applyBorder="1" applyAlignment="1">
      <alignment/>
    </xf>
    <xf numFmtId="20" fontId="0" fillId="5" borderId="33" xfId="0" applyNumberFormat="1" applyFill="1" applyBorder="1" applyAlignment="1">
      <alignment/>
    </xf>
    <xf numFmtId="0" fontId="0" fillId="5" borderId="33" xfId="0" applyNumberFormat="1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20" fontId="0" fillId="5" borderId="14" xfId="0" applyNumberFormat="1" applyFill="1" applyBorder="1" applyAlignment="1">
      <alignment/>
    </xf>
    <xf numFmtId="0" fontId="0" fillId="5" borderId="14" xfId="0" applyNumberFormat="1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20" fontId="0" fillId="10" borderId="9" xfId="0" applyNumberFormat="1" applyFill="1" applyBorder="1" applyAlignment="1">
      <alignment/>
    </xf>
    <xf numFmtId="0" fontId="0" fillId="10" borderId="9" xfId="0" applyNumberFormat="1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0" fontId="0" fillId="11" borderId="40" xfId="0" applyFill="1" applyBorder="1" applyAlignment="1">
      <alignment/>
    </xf>
    <xf numFmtId="0" fontId="0" fillId="11" borderId="41" xfId="0" applyFill="1" applyBorder="1" applyAlignment="1">
      <alignment/>
    </xf>
    <xf numFmtId="20" fontId="0" fillId="11" borderId="21" xfId="0" applyNumberFormat="1" applyFill="1" applyBorder="1" applyAlignment="1">
      <alignment/>
    </xf>
    <xf numFmtId="0" fontId="0" fillId="11" borderId="21" xfId="0" applyNumberForma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8" xfId="0" applyFill="1" applyBorder="1" applyAlignment="1">
      <alignment/>
    </xf>
    <xf numFmtId="20" fontId="0" fillId="11" borderId="9" xfId="0" applyNumberFormat="1" applyFill="1" applyBorder="1" applyAlignment="1">
      <alignment/>
    </xf>
    <xf numFmtId="0" fontId="0" fillId="11" borderId="9" xfId="0" applyNumberFormat="1" applyFill="1" applyBorder="1" applyAlignment="1">
      <alignment/>
    </xf>
    <xf numFmtId="20" fontId="0" fillId="5" borderId="9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20" fontId="0" fillId="5" borderId="21" xfId="0" applyNumberFormat="1" applyFill="1" applyBorder="1" applyAlignment="1">
      <alignment/>
    </xf>
    <xf numFmtId="0" fontId="0" fillId="5" borderId="2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1" borderId="21" xfId="0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178" fontId="0" fillId="5" borderId="42" xfId="0" applyNumberFormat="1" applyFill="1" applyBorder="1" applyAlignment="1">
      <alignment/>
    </xf>
    <xf numFmtId="178" fontId="0" fillId="5" borderId="43" xfId="0" applyNumberFormat="1" applyFill="1" applyBorder="1" applyAlignment="1">
      <alignment/>
    </xf>
    <xf numFmtId="178" fontId="0" fillId="10" borderId="44" xfId="0" applyNumberFormat="1" applyFill="1" applyBorder="1" applyAlignment="1">
      <alignment/>
    </xf>
    <xf numFmtId="178" fontId="0" fillId="11" borderId="45" xfId="0" applyNumberFormat="1" applyFill="1" applyBorder="1" applyAlignment="1">
      <alignment horizontal="right"/>
    </xf>
    <xf numFmtId="178" fontId="0" fillId="5" borderId="44" xfId="0" applyNumberForma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46" xfId="0" applyFill="1" applyBorder="1" applyAlignment="1">
      <alignment/>
    </xf>
    <xf numFmtId="178" fontId="0" fillId="11" borderId="43" xfId="0" applyNumberFormat="1" applyFill="1" applyBorder="1" applyAlignment="1">
      <alignment horizontal="right"/>
    </xf>
    <xf numFmtId="20" fontId="0" fillId="11" borderId="14" xfId="0" applyNumberFormat="1" applyFill="1" applyBorder="1" applyAlignment="1">
      <alignment/>
    </xf>
    <xf numFmtId="0" fontId="0" fillId="11" borderId="14" xfId="0" applyNumberFormat="1" applyFill="1" applyBorder="1" applyAlignment="1">
      <alignment/>
    </xf>
    <xf numFmtId="0" fontId="0" fillId="11" borderId="14" xfId="0" applyFill="1" applyBorder="1" applyAlignment="1">
      <alignment horizontal="right"/>
    </xf>
    <xf numFmtId="0" fontId="0" fillId="11" borderId="36" xfId="0" applyFill="1" applyBorder="1" applyAlignment="1">
      <alignment/>
    </xf>
    <xf numFmtId="0" fontId="0" fillId="11" borderId="37" xfId="0" applyFill="1" applyBorder="1" applyAlignment="1">
      <alignment/>
    </xf>
    <xf numFmtId="178" fontId="0" fillId="10" borderId="43" xfId="0" applyNumberFormat="1" applyFill="1" applyBorder="1" applyAlignment="1">
      <alignment/>
    </xf>
    <xf numFmtId="20" fontId="0" fillId="10" borderId="14" xfId="0" applyNumberFormat="1" applyFill="1" applyBorder="1" applyAlignment="1">
      <alignment/>
    </xf>
    <xf numFmtId="0" fontId="0" fillId="10" borderId="14" xfId="0" applyNumberFormat="1" applyFill="1" applyBorder="1" applyAlignment="1">
      <alignment/>
    </xf>
    <xf numFmtId="0" fontId="0" fillId="10" borderId="14" xfId="0" applyFill="1" applyBorder="1" applyAlignment="1">
      <alignment horizontal="right"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178" fontId="0" fillId="11" borderId="44" xfId="0" applyNumberFormat="1" applyFill="1" applyBorder="1" applyAlignment="1">
      <alignment horizontal="right"/>
    </xf>
    <xf numFmtId="0" fontId="0" fillId="11" borderId="38" xfId="0" applyFill="1" applyBorder="1" applyAlignment="1">
      <alignment/>
    </xf>
    <xf numFmtId="0" fontId="0" fillId="11" borderId="39" xfId="0" applyFill="1" applyBorder="1" applyAlignment="1">
      <alignment/>
    </xf>
    <xf numFmtId="178" fontId="0" fillId="5" borderId="45" xfId="0" applyNumberFormat="1" applyFill="1" applyBorder="1" applyAlignment="1">
      <alignment/>
    </xf>
    <xf numFmtId="0" fontId="0" fillId="5" borderId="21" xfId="0" applyFill="1" applyBorder="1" applyAlignment="1">
      <alignment horizontal="right"/>
    </xf>
    <xf numFmtId="178" fontId="0" fillId="10" borderId="45" xfId="0" applyNumberFormat="1" applyFill="1" applyBorder="1" applyAlignment="1">
      <alignment/>
    </xf>
    <xf numFmtId="20" fontId="0" fillId="10" borderId="21" xfId="0" applyNumberFormat="1" applyFill="1" applyBorder="1" applyAlignment="1">
      <alignment/>
    </xf>
    <xf numFmtId="0" fontId="0" fillId="10" borderId="21" xfId="0" applyNumberFormat="1" applyFill="1" applyBorder="1" applyAlignment="1">
      <alignment/>
    </xf>
    <xf numFmtId="0" fontId="0" fillId="10" borderId="21" xfId="0" applyFill="1" applyBorder="1" applyAlignment="1">
      <alignment horizontal="right"/>
    </xf>
    <xf numFmtId="0" fontId="0" fillId="10" borderId="0" xfId="0" applyFill="1" applyBorder="1" applyAlignment="1">
      <alignment/>
    </xf>
    <xf numFmtId="0" fontId="0" fillId="10" borderId="28" xfId="0" applyFill="1" applyBorder="1" applyAlignment="1">
      <alignment/>
    </xf>
    <xf numFmtId="0" fontId="12" fillId="8" borderId="47" xfId="0" applyFont="1" applyFill="1" applyBorder="1" applyAlignment="1">
      <alignment horizontal="centerContinuous"/>
    </xf>
    <xf numFmtId="178" fontId="0" fillId="12" borderId="44" xfId="0" applyNumberFormat="1" applyFill="1" applyBorder="1" applyAlignment="1">
      <alignment horizontal="right"/>
    </xf>
    <xf numFmtId="20" fontId="0" fillId="12" borderId="9" xfId="0" applyNumberFormat="1" applyFill="1" applyBorder="1" applyAlignment="1">
      <alignment/>
    </xf>
    <xf numFmtId="0" fontId="0" fillId="12" borderId="9" xfId="0" applyNumberFormat="1" applyFill="1" applyBorder="1" applyAlignment="1">
      <alignment/>
    </xf>
    <xf numFmtId="0" fontId="0" fillId="12" borderId="9" xfId="0" applyFill="1" applyBorder="1" applyAlignment="1">
      <alignment horizontal="right"/>
    </xf>
    <xf numFmtId="0" fontId="0" fillId="12" borderId="38" xfId="0" applyFill="1" applyBorder="1" applyAlignment="1">
      <alignment/>
    </xf>
    <xf numFmtId="0" fontId="0" fillId="12" borderId="39" xfId="0" applyFill="1" applyBorder="1" applyAlignment="1">
      <alignment/>
    </xf>
    <xf numFmtId="178" fontId="0" fillId="12" borderId="48" xfId="0" applyNumberFormat="1" applyFill="1" applyBorder="1" applyAlignment="1">
      <alignment horizontal="right"/>
    </xf>
    <xf numFmtId="20" fontId="0" fillId="12" borderId="7" xfId="0" applyNumberFormat="1" applyFill="1" applyBorder="1" applyAlignment="1">
      <alignment/>
    </xf>
    <xf numFmtId="0" fontId="0" fillId="12" borderId="7" xfId="0" applyNumberFormat="1" applyFill="1" applyBorder="1" applyAlignment="1">
      <alignment/>
    </xf>
    <xf numFmtId="0" fontId="0" fillId="12" borderId="7" xfId="0" applyFill="1" applyBorder="1" applyAlignment="1">
      <alignment horizontal="right"/>
    </xf>
    <xf numFmtId="0" fontId="0" fillId="12" borderId="11" xfId="0" applyFill="1" applyBorder="1" applyAlignment="1">
      <alignment/>
    </xf>
    <xf numFmtId="0" fontId="0" fillId="12" borderId="46" xfId="0" applyFill="1" applyBorder="1" applyAlignment="1">
      <alignment/>
    </xf>
    <xf numFmtId="178" fontId="0" fillId="12" borderId="43" xfId="0" applyNumberFormat="1" applyFill="1" applyBorder="1" applyAlignment="1">
      <alignment horizontal="right"/>
    </xf>
    <xf numFmtId="20" fontId="0" fillId="12" borderId="14" xfId="0" applyNumberFormat="1" applyFill="1" applyBorder="1" applyAlignment="1">
      <alignment/>
    </xf>
    <xf numFmtId="0" fontId="0" fillId="12" borderId="14" xfId="0" applyNumberFormat="1" applyFill="1" applyBorder="1" applyAlignment="1">
      <alignment/>
    </xf>
    <xf numFmtId="0" fontId="0" fillId="12" borderId="14" xfId="0" applyFill="1" applyBorder="1" applyAlignment="1">
      <alignment horizontal="right"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178" fontId="0" fillId="11" borderId="44" xfId="0" applyNumberFormat="1" applyFill="1" applyBorder="1" applyAlignment="1">
      <alignment/>
    </xf>
    <xf numFmtId="178" fontId="0" fillId="11" borderId="43" xfId="0" applyNumberFormat="1" applyFill="1" applyBorder="1" applyAlignment="1">
      <alignment/>
    </xf>
    <xf numFmtId="178" fontId="0" fillId="13" borderId="44" xfId="0" applyNumberFormat="1" applyFill="1" applyBorder="1" applyAlignment="1">
      <alignment/>
    </xf>
    <xf numFmtId="20" fontId="0" fillId="13" borderId="9" xfId="0" applyNumberFormat="1" applyFill="1" applyBorder="1" applyAlignment="1">
      <alignment/>
    </xf>
    <xf numFmtId="0" fontId="0" fillId="13" borderId="9" xfId="0" applyNumberFormat="1" applyFill="1" applyBorder="1" applyAlignment="1">
      <alignment/>
    </xf>
    <xf numFmtId="0" fontId="0" fillId="13" borderId="9" xfId="0" applyFill="1" applyBorder="1" applyAlignment="1">
      <alignment horizontal="right"/>
    </xf>
    <xf numFmtId="0" fontId="0" fillId="13" borderId="38" xfId="0" applyFill="1" applyBorder="1" applyAlignment="1">
      <alignment/>
    </xf>
    <xf numFmtId="0" fontId="0" fillId="13" borderId="39" xfId="0" applyFill="1" applyBorder="1" applyAlignment="1">
      <alignment/>
    </xf>
    <xf numFmtId="178" fontId="0" fillId="13" borderId="45" xfId="0" applyNumberFormat="1" applyFill="1" applyBorder="1" applyAlignment="1">
      <alignment/>
    </xf>
    <xf numFmtId="20" fontId="0" fillId="13" borderId="21" xfId="0" applyNumberFormat="1" applyFill="1" applyBorder="1" applyAlignment="1">
      <alignment/>
    </xf>
    <xf numFmtId="0" fontId="0" fillId="13" borderId="21" xfId="0" applyNumberFormat="1" applyFill="1" applyBorder="1" applyAlignment="1">
      <alignment/>
    </xf>
    <xf numFmtId="0" fontId="0" fillId="13" borderId="21" xfId="0" applyFill="1" applyBorder="1" applyAlignment="1">
      <alignment horizontal="right"/>
    </xf>
    <xf numFmtId="0" fontId="0" fillId="13" borderId="0" xfId="0" applyFill="1" applyBorder="1" applyAlignment="1">
      <alignment/>
    </xf>
    <xf numFmtId="0" fontId="0" fillId="13" borderId="28" xfId="0" applyFill="1" applyBorder="1" applyAlignment="1">
      <alignment/>
    </xf>
    <xf numFmtId="178" fontId="0" fillId="13" borderId="49" xfId="0" applyNumberFormat="1" applyFill="1" applyBorder="1" applyAlignment="1">
      <alignment/>
    </xf>
    <xf numFmtId="20" fontId="0" fillId="13" borderId="50" xfId="0" applyNumberFormat="1" applyFill="1" applyBorder="1" applyAlignment="1">
      <alignment/>
    </xf>
    <xf numFmtId="0" fontId="0" fillId="13" borderId="50" xfId="0" applyNumberFormat="1" applyFill="1" applyBorder="1" applyAlignment="1">
      <alignment/>
    </xf>
    <xf numFmtId="0" fontId="0" fillId="13" borderId="50" xfId="0" applyFill="1" applyBorder="1" applyAlignment="1">
      <alignment horizontal="right"/>
    </xf>
    <xf numFmtId="0" fontId="0" fillId="13" borderId="51" xfId="0" applyFill="1" applyBorder="1" applyAlignment="1">
      <alignment/>
    </xf>
    <xf numFmtId="0" fontId="0" fillId="13" borderId="52" xfId="0" applyFill="1" applyBorder="1" applyAlignment="1">
      <alignment/>
    </xf>
    <xf numFmtId="0" fontId="13" fillId="12" borderId="11" xfId="0" applyFont="1" applyFill="1" applyBorder="1" applyAlignment="1">
      <alignment/>
    </xf>
    <xf numFmtId="0" fontId="13" fillId="11" borderId="36" xfId="0" applyFont="1" applyFill="1" applyBorder="1" applyAlignment="1">
      <alignment/>
    </xf>
    <xf numFmtId="0" fontId="13" fillId="10" borderId="38" xfId="0" applyFont="1" applyFill="1" applyBorder="1" applyAlignment="1">
      <alignment/>
    </xf>
    <xf numFmtId="0" fontId="14" fillId="0" borderId="0" xfId="0" applyFont="1" applyAlignment="1">
      <alignment/>
    </xf>
    <xf numFmtId="14" fontId="0" fillId="11" borderId="42" xfId="0" applyNumberFormat="1" applyFill="1" applyBorder="1" applyAlignment="1">
      <alignment/>
    </xf>
    <xf numFmtId="165" fontId="0" fillId="11" borderId="33" xfId="0" applyNumberFormat="1" applyFill="1" applyBorder="1" applyAlignment="1">
      <alignment/>
    </xf>
    <xf numFmtId="0" fontId="0" fillId="11" borderId="33" xfId="0" applyFill="1" applyBorder="1" applyAlignment="1">
      <alignment/>
    </xf>
    <xf numFmtId="44" fontId="0" fillId="11" borderId="33" xfId="17" applyFill="1" applyBorder="1" applyAlignment="1">
      <alignment/>
    </xf>
    <xf numFmtId="0" fontId="0" fillId="11" borderId="53" xfId="0" applyFill="1" applyBorder="1" applyAlignment="1">
      <alignment/>
    </xf>
    <xf numFmtId="0" fontId="0" fillId="11" borderId="35" xfId="0" applyFill="1" applyBorder="1" applyAlignment="1">
      <alignment/>
    </xf>
    <xf numFmtId="0" fontId="0" fillId="11" borderId="48" xfId="0" applyFill="1" applyBorder="1" applyAlignment="1">
      <alignment/>
    </xf>
    <xf numFmtId="165" fontId="0" fillId="11" borderId="7" xfId="0" applyNumberFormat="1" applyFill="1" applyBorder="1" applyAlignment="1">
      <alignment/>
    </xf>
    <xf numFmtId="0" fontId="8" fillId="11" borderId="7" xfId="0" applyFont="1" applyFill="1" applyBorder="1" applyAlignment="1">
      <alignment/>
    </xf>
    <xf numFmtId="0" fontId="0" fillId="11" borderId="7" xfId="0" applyFill="1" applyBorder="1" applyAlignment="1">
      <alignment/>
    </xf>
    <xf numFmtId="44" fontId="0" fillId="11" borderId="7" xfId="17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54" xfId="0" applyFill="1" applyBorder="1" applyAlignment="1">
      <alignment/>
    </xf>
    <xf numFmtId="0" fontId="0" fillId="11" borderId="6" xfId="0" applyFill="1" applyBorder="1" applyAlignment="1">
      <alignment horizontal="right"/>
    </xf>
    <xf numFmtId="0" fontId="8" fillId="11" borderId="10" xfId="0" applyFont="1" applyFill="1" applyBorder="1" applyAlignment="1">
      <alignment/>
    </xf>
    <xf numFmtId="44" fontId="0" fillId="11" borderId="11" xfId="17" applyFill="1" applyBorder="1" applyAlignment="1">
      <alignment/>
    </xf>
    <xf numFmtId="0" fontId="0" fillId="11" borderId="55" xfId="0" applyFill="1" applyBorder="1" applyAlignment="1">
      <alignment/>
    </xf>
    <xf numFmtId="0" fontId="0" fillId="11" borderId="56" xfId="0" applyFill="1" applyBorder="1" applyAlignment="1">
      <alignment horizontal="right"/>
    </xf>
    <xf numFmtId="44" fontId="0" fillId="11" borderId="40" xfId="17" applyFill="1" applyBorder="1" applyAlignment="1">
      <alignment/>
    </xf>
    <xf numFmtId="0" fontId="0" fillId="3" borderId="42" xfId="0" applyFill="1" applyBorder="1" applyAlignment="1">
      <alignment/>
    </xf>
    <xf numFmtId="165" fontId="0" fillId="3" borderId="33" xfId="0" applyNumberFormat="1" applyFill="1" applyBorder="1" applyAlignment="1">
      <alignment/>
    </xf>
    <xf numFmtId="0" fontId="0" fillId="3" borderId="33" xfId="0" applyFill="1" applyBorder="1" applyAlignment="1">
      <alignment/>
    </xf>
    <xf numFmtId="44" fontId="0" fillId="3" borderId="33" xfId="17" applyFill="1" applyBorder="1" applyAlignment="1">
      <alignment/>
    </xf>
    <xf numFmtId="0" fontId="0" fillId="3" borderId="53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48" xfId="0" applyFill="1" applyBorder="1" applyAlignment="1">
      <alignment/>
    </xf>
    <xf numFmtId="165" fontId="0" fillId="3" borderId="7" xfId="0" applyNumberForma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46" xfId="0" applyFill="1" applyBorder="1" applyAlignment="1">
      <alignment/>
    </xf>
    <xf numFmtId="0" fontId="8" fillId="3" borderId="7" xfId="0" applyFont="1" applyFill="1" applyBorder="1" applyAlignment="1">
      <alignment/>
    </xf>
    <xf numFmtId="0" fontId="0" fillId="3" borderId="54" xfId="0" applyFill="1" applyBorder="1" applyAlignment="1">
      <alignment/>
    </xf>
    <xf numFmtId="0" fontId="0" fillId="3" borderId="6" xfId="0" applyFill="1" applyBorder="1" applyAlignment="1">
      <alignment horizontal="right"/>
    </xf>
    <xf numFmtId="0" fontId="8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44" fontId="0" fillId="3" borderId="11" xfId="17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 horizontal="right"/>
    </xf>
    <xf numFmtId="0" fontId="0" fillId="3" borderId="40" xfId="0" applyFill="1" applyBorder="1" applyAlignment="1">
      <alignment/>
    </xf>
    <xf numFmtId="44" fontId="0" fillId="3" borderId="40" xfId="17" applyFill="1" applyBorder="1" applyAlignment="1">
      <alignment/>
    </xf>
    <xf numFmtId="0" fontId="0" fillId="3" borderId="41" xfId="0" applyFill="1" applyBorder="1" applyAlignment="1">
      <alignment/>
    </xf>
    <xf numFmtId="14" fontId="0" fillId="12" borderId="42" xfId="0" applyNumberFormat="1" applyFill="1" applyBorder="1" applyAlignment="1">
      <alignment/>
    </xf>
    <xf numFmtId="165" fontId="0" fillId="12" borderId="33" xfId="0" applyNumberFormat="1" applyFill="1" applyBorder="1" applyAlignment="1">
      <alignment/>
    </xf>
    <xf numFmtId="0" fontId="0" fillId="12" borderId="33" xfId="0" applyFill="1" applyBorder="1" applyAlignment="1">
      <alignment/>
    </xf>
    <xf numFmtId="44" fontId="0" fillId="12" borderId="33" xfId="17" applyFill="1" applyBorder="1" applyAlignment="1">
      <alignment/>
    </xf>
    <xf numFmtId="0" fontId="0" fillId="12" borderId="53" xfId="0" applyFill="1" applyBorder="1" applyAlignment="1">
      <alignment/>
    </xf>
    <xf numFmtId="0" fontId="0" fillId="12" borderId="35" xfId="0" applyFill="1" applyBorder="1" applyAlignment="1">
      <alignment/>
    </xf>
    <xf numFmtId="0" fontId="0" fillId="12" borderId="48" xfId="0" applyFill="1" applyBorder="1" applyAlignment="1">
      <alignment/>
    </xf>
    <xf numFmtId="165" fontId="0" fillId="12" borderId="7" xfId="0" applyNumberFormat="1" applyFill="1" applyBorder="1" applyAlignment="1">
      <alignment/>
    </xf>
    <xf numFmtId="0" fontId="0" fillId="12" borderId="7" xfId="0" applyFont="1" applyFill="1" applyBorder="1" applyAlignment="1">
      <alignment/>
    </xf>
    <xf numFmtId="0" fontId="0" fillId="12" borderId="7" xfId="0" applyFill="1" applyBorder="1" applyAlignment="1">
      <alignment/>
    </xf>
    <xf numFmtId="44" fontId="0" fillId="12" borderId="7" xfId="17" applyFill="1" applyBorder="1" applyAlignment="1">
      <alignment/>
    </xf>
    <xf numFmtId="0" fontId="0" fillId="12" borderId="10" xfId="0" applyFill="1" applyBorder="1" applyAlignment="1">
      <alignment/>
    </xf>
    <xf numFmtId="0" fontId="8" fillId="12" borderId="7" xfId="0" applyFont="1" applyFill="1" applyBorder="1" applyAlignment="1">
      <alignment/>
    </xf>
    <xf numFmtId="0" fontId="0" fillId="12" borderId="54" xfId="0" applyFill="1" applyBorder="1" applyAlignment="1">
      <alignment/>
    </xf>
    <xf numFmtId="0" fontId="0" fillId="12" borderId="6" xfId="0" applyFill="1" applyBorder="1" applyAlignment="1">
      <alignment horizontal="right"/>
    </xf>
    <xf numFmtId="0" fontId="8" fillId="12" borderId="10" xfId="0" applyFont="1" applyFill="1" applyBorder="1" applyAlignment="1">
      <alignment/>
    </xf>
    <xf numFmtId="44" fontId="0" fillId="12" borderId="11" xfId="17" applyFill="1" applyBorder="1" applyAlignment="1">
      <alignment/>
    </xf>
    <xf numFmtId="0" fontId="0" fillId="12" borderId="55" xfId="0" applyFill="1" applyBorder="1" applyAlignment="1">
      <alignment/>
    </xf>
    <xf numFmtId="0" fontId="0" fillId="12" borderId="56" xfId="0" applyFill="1" applyBorder="1" applyAlignment="1">
      <alignment horizontal="right"/>
    </xf>
    <xf numFmtId="0" fontId="0" fillId="12" borderId="40" xfId="0" applyFill="1" applyBorder="1" applyAlignment="1">
      <alignment/>
    </xf>
    <xf numFmtId="44" fontId="0" fillId="12" borderId="40" xfId="17" applyFill="1" applyBorder="1" applyAlignment="1">
      <alignment/>
    </xf>
    <xf numFmtId="0" fontId="0" fillId="12" borderId="41" xfId="0" applyFill="1" applyBorder="1" applyAlignment="1">
      <alignment/>
    </xf>
    <xf numFmtId="14" fontId="0" fillId="13" borderId="42" xfId="0" applyNumberFormat="1" applyFill="1" applyBorder="1" applyAlignment="1">
      <alignment/>
    </xf>
    <xf numFmtId="0" fontId="0" fillId="13" borderId="33" xfId="0" applyFill="1" applyBorder="1" applyAlignment="1">
      <alignment/>
    </xf>
    <xf numFmtId="44" fontId="0" fillId="13" borderId="33" xfId="17" applyFill="1" applyBorder="1" applyAlignment="1">
      <alignment/>
    </xf>
    <xf numFmtId="0" fontId="0" fillId="13" borderId="53" xfId="0" applyFill="1" applyBorder="1" applyAlignment="1">
      <alignment/>
    </xf>
    <xf numFmtId="0" fontId="0" fillId="13" borderId="35" xfId="0" applyFill="1" applyBorder="1" applyAlignment="1">
      <alignment/>
    </xf>
    <xf numFmtId="0" fontId="0" fillId="13" borderId="48" xfId="0" applyFill="1" applyBorder="1" applyAlignment="1">
      <alignment/>
    </xf>
    <xf numFmtId="0" fontId="9" fillId="13" borderId="7" xfId="0" applyFont="1" applyFill="1" applyBorder="1" applyAlignment="1">
      <alignment horizontal="left" indent="1"/>
    </xf>
    <xf numFmtId="0" fontId="0" fillId="13" borderId="7" xfId="0" applyFont="1" applyFill="1" applyBorder="1" applyAlignment="1">
      <alignment/>
    </xf>
    <xf numFmtId="0" fontId="0" fillId="13" borderId="7" xfId="0" applyFill="1" applyBorder="1" applyAlignment="1">
      <alignment/>
    </xf>
    <xf numFmtId="44" fontId="0" fillId="13" borderId="7" xfId="17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46" xfId="0" applyFill="1" applyBorder="1" applyAlignment="1">
      <alignment/>
    </xf>
    <xf numFmtId="0" fontId="0" fillId="13" borderId="54" xfId="0" applyFill="1" applyBorder="1" applyAlignment="1">
      <alignment/>
    </xf>
    <xf numFmtId="0" fontId="0" fillId="13" borderId="6" xfId="0" applyFill="1" applyBorder="1" applyAlignment="1">
      <alignment horizontal="right"/>
    </xf>
    <xf numFmtId="0" fontId="8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55" xfId="0" applyFill="1" applyBorder="1" applyAlignment="1">
      <alignment/>
    </xf>
    <xf numFmtId="0" fontId="0" fillId="13" borderId="56" xfId="0" applyFill="1" applyBorder="1" applyAlignment="1">
      <alignment horizontal="right"/>
    </xf>
    <xf numFmtId="0" fontId="4" fillId="2" borderId="57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9" fontId="15" fillId="3" borderId="7" xfId="19" applyFont="1" applyFill="1" applyBorder="1" applyAlignment="1">
      <alignment/>
    </xf>
    <xf numFmtId="9" fontId="13" fillId="3" borderId="7" xfId="19" applyFont="1" applyFill="1" applyBorder="1" applyAlignment="1">
      <alignment/>
    </xf>
    <xf numFmtId="0" fontId="16" fillId="11" borderId="60" xfId="0" applyFont="1" applyFill="1" applyBorder="1" applyAlignment="1">
      <alignment/>
    </xf>
    <xf numFmtId="0" fontId="16" fillId="3" borderId="60" xfId="0" applyFont="1" applyFill="1" applyBorder="1" applyAlignment="1">
      <alignment/>
    </xf>
    <xf numFmtId="0" fontId="16" fillId="12" borderId="60" xfId="0" applyFont="1" applyFill="1" applyBorder="1" applyAlignment="1">
      <alignment/>
    </xf>
    <xf numFmtId="0" fontId="2" fillId="13" borderId="61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0" fillId="0" borderId="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62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8.8515625" style="0" bestFit="1" customWidth="1"/>
    <col min="3" max="3" width="5.57421875" style="0" bestFit="1" customWidth="1"/>
    <col min="4" max="4" width="5.7109375" style="0" bestFit="1" customWidth="1"/>
    <col min="5" max="5" width="17.00390625" style="0" bestFit="1" customWidth="1"/>
    <col min="6" max="6" width="13.8515625" style="0" bestFit="1" customWidth="1"/>
    <col min="7" max="7" width="33.421875" style="0" bestFit="1" customWidth="1"/>
    <col min="8" max="9" width="2.00390625" style="0" customWidth="1"/>
  </cols>
  <sheetData>
    <row r="1" ht="9" customHeight="1" thickBot="1"/>
    <row r="2" spans="2:8" ht="21" thickTop="1">
      <c r="B2" s="57" t="s">
        <v>79</v>
      </c>
      <c r="C2" s="58"/>
      <c r="D2" s="59"/>
      <c r="E2" s="58"/>
      <c r="F2" s="58"/>
      <c r="G2" s="58"/>
      <c r="H2" s="60"/>
    </row>
    <row r="3" spans="2:8" ht="16.5" thickBot="1">
      <c r="B3" s="134" t="s">
        <v>67</v>
      </c>
      <c r="C3" s="61"/>
      <c r="D3" s="62"/>
      <c r="E3" s="61"/>
      <c r="F3" s="61"/>
      <c r="G3" s="61"/>
      <c r="H3" s="63"/>
    </row>
    <row r="4" spans="2:8" ht="14.25" thickBot="1" thickTop="1">
      <c r="B4" s="64" t="s">
        <v>62</v>
      </c>
      <c r="C4" s="65" t="s">
        <v>80</v>
      </c>
      <c r="D4" s="66" t="s">
        <v>2</v>
      </c>
      <c r="E4" s="67" t="s">
        <v>63</v>
      </c>
      <c r="F4" s="68" t="s">
        <v>64</v>
      </c>
      <c r="G4" s="68"/>
      <c r="H4" s="69"/>
    </row>
    <row r="5" spans="2:8" ht="13.5" thickTop="1">
      <c r="B5" s="104">
        <v>40103</v>
      </c>
      <c r="C5" s="70">
        <v>0.3333333333333333</v>
      </c>
      <c r="D5" s="71"/>
      <c r="E5" s="98" t="s">
        <v>4</v>
      </c>
      <c r="F5" s="72" t="s">
        <v>65</v>
      </c>
      <c r="G5" s="72"/>
      <c r="H5" s="73"/>
    </row>
    <row r="6" spans="2:8" ht="12.75">
      <c r="B6" s="126"/>
      <c r="C6" s="94">
        <v>0.5208333333333334</v>
      </c>
      <c r="D6" s="95"/>
      <c r="E6" s="127" t="s">
        <v>74</v>
      </c>
      <c r="F6" s="96" t="s">
        <v>75</v>
      </c>
      <c r="G6" s="96"/>
      <c r="H6" s="97"/>
    </row>
    <row r="7" spans="2:8" ht="13.5" thickBot="1">
      <c r="B7" s="105"/>
      <c r="C7" s="74">
        <v>0.7291666666666666</v>
      </c>
      <c r="D7" s="75">
        <v>500</v>
      </c>
      <c r="E7" s="99" t="s">
        <v>5</v>
      </c>
      <c r="F7" s="76" t="s">
        <v>66</v>
      </c>
      <c r="G7" s="76"/>
      <c r="H7" s="77"/>
    </row>
    <row r="8" spans="2:8" ht="13.5" thickTop="1">
      <c r="B8" s="106">
        <v>40104</v>
      </c>
      <c r="C8" s="78">
        <v>0.3333333333333333</v>
      </c>
      <c r="D8" s="79"/>
      <c r="E8" s="100" t="str">
        <f>E7</f>
        <v>Gulf Shores, AL</v>
      </c>
      <c r="F8" s="80" t="s">
        <v>65</v>
      </c>
      <c r="G8" s="80"/>
      <c r="H8" s="81"/>
    </row>
    <row r="9" spans="2:8" ht="12.75">
      <c r="B9" s="128"/>
      <c r="C9" s="129">
        <v>0.5</v>
      </c>
      <c r="D9" s="130"/>
      <c r="E9" s="131" t="s">
        <v>76</v>
      </c>
      <c r="F9" s="132" t="s">
        <v>75</v>
      </c>
      <c r="G9" s="132"/>
      <c r="H9" s="133"/>
    </row>
    <row r="10" spans="2:8" ht="13.5" thickBot="1">
      <c r="B10" s="117"/>
      <c r="C10" s="118">
        <v>0.65625</v>
      </c>
      <c r="D10" s="119">
        <v>400</v>
      </c>
      <c r="E10" s="120" t="s">
        <v>68</v>
      </c>
      <c r="F10" s="121" t="s">
        <v>66</v>
      </c>
      <c r="G10" s="121"/>
      <c r="H10" s="122"/>
    </row>
    <row r="11" spans="2:8" ht="13.5" thickTop="1">
      <c r="B11" s="123">
        <v>40105</v>
      </c>
      <c r="C11" s="88">
        <v>0.3333333333333333</v>
      </c>
      <c r="D11" s="89" t="s">
        <v>69</v>
      </c>
      <c r="E11" s="102" t="str">
        <f>E10</f>
        <v>Ocala, FL</v>
      </c>
      <c r="F11" s="124" t="s">
        <v>65</v>
      </c>
      <c r="G11" s="124"/>
      <c r="H11" s="125"/>
    </row>
    <row r="12" spans="2:8" ht="12.75">
      <c r="B12" s="107"/>
      <c r="C12" s="84">
        <v>0.5</v>
      </c>
      <c r="D12" s="85"/>
      <c r="E12" s="101" t="s">
        <v>77</v>
      </c>
      <c r="F12" s="86" t="s">
        <v>75</v>
      </c>
      <c r="G12" s="86"/>
      <c r="H12" s="87"/>
    </row>
    <row r="13" spans="2:8" ht="13.5" thickBot="1">
      <c r="B13" s="111"/>
      <c r="C13" s="112">
        <v>0.6354166666666666</v>
      </c>
      <c r="D13" s="113">
        <v>370</v>
      </c>
      <c r="E13" s="114" t="s">
        <v>24</v>
      </c>
      <c r="F13" s="115" t="s">
        <v>66</v>
      </c>
      <c r="G13" s="115"/>
      <c r="H13" s="116"/>
    </row>
    <row r="14" spans="2:8" ht="13.5" thickTop="1">
      <c r="B14" s="135">
        <v>40106</v>
      </c>
      <c r="C14" s="136">
        <v>0.3333333333333333</v>
      </c>
      <c r="D14" s="137"/>
      <c r="E14" s="138" t="s">
        <v>24</v>
      </c>
      <c r="F14" s="139" t="s">
        <v>65</v>
      </c>
      <c r="G14" s="139"/>
      <c r="H14" s="140"/>
    </row>
    <row r="15" spans="2:8" ht="12.75">
      <c r="B15" s="141"/>
      <c r="C15" s="142">
        <v>0.4375</v>
      </c>
      <c r="D15" s="143">
        <v>140</v>
      </c>
      <c r="E15" s="144" t="s">
        <v>8</v>
      </c>
      <c r="F15" s="145" t="s">
        <v>75</v>
      </c>
      <c r="G15" s="145"/>
      <c r="H15" s="146"/>
    </row>
    <row r="16" spans="2:8" ht="12.75">
      <c r="B16" s="141"/>
      <c r="C16" s="142">
        <v>0.5208333333333334</v>
      </c>
      <c r="D16" s="143"/>
      <c r="E16" s="144" t="s">
        <v>8</v>
      </c>
      <c r="F16" s="145" t="s">
        <v>65</v>
      </c>
      <c r="G16" s="173" t="s">
        <v>70</v>
      </c>
      <c r="H16" s="146"/>
    </row>
    <row r="17" spans="2:8" ht="13.5" thickBot="1">
      <c r="B17" s="147"/>
      <c r="C17" s="148">
        <v>0.6666666666666666</v>
      </c>
      <c r="D17" s="149">
        <v>140</v>
      </c>
      <c r="E17" s="150" t="s">
        <v>24</v>
      </c>
      <c r="F17" s="151" t="s">
        <v>82</v>
      </c>
      <c r="G17" s="151"/>
      <c r="H17" s="152"/>
    </row>
    <row r="18" spans="2:8" ht="13.5" thickTop="1">
      <c r="B18" s="153">
        <v>40107</v>
      </c>
      <c r="C18" s="88">
        <v>0.3333333333333333</v>
      </c>
      <c r="D18" s="89"/>
      <c r="E18" s="102" t="str">
        <f>E17</f>
        <v>South Miami, FL</v>
      </c>
      <c r="F18" s="124" t="s">
        <v>65</v>
      </c>
      <c r="G18" s="124"/>
      <c r="H18" s="125"/>
    </row>
    <row r="19" spans="2:8" ht="13.5" thickBot="1">
      <c r="B19" s="154"/>
      <c r="C19" s="112">
        <v>0.4791666666666667</v>
      </c>
      <c r="D19" s="113">
        <v>205</v>
      </c>
      <c r="E19" s="114" t="s">
        <v>71</v>
      </c>
      <c r="F19" s="115" t="s">
        <v>83</v>
      </c>
      <c r="G19" s="174" t="s">
        <v>72</v>
      </c>
      <c r="H19" s="116"/>
    </row>
    <row r="20" spans="2:8" ht="13.5" thickTop="1">
      <c r="B20" s="106">
        <v>40108</v>
      </c>
      <c r="C20" s="78">
        <v>0.5</v>
      </c>
      <c r="D20" s="79"/>
      <c r="E20" s="100" t="str">
        <f>E19</f>
        <v>CoCoa, FL</v>
      </c>
      <c r="F20" s="80" t="s">
        <v>65</v>
      </c>
      <c r="G20" s="175" t="s">
        <v>73</v>
      </c>
      <c r="H20" s="81"/>
    </row>
    <row r="21" spans="2:8" ht="13.5" thickBot="1">
      <c r="B21" s="117"/>
      <c r="C21" s="118">
        <v>0.6666666666666666</v>
      </c>
      <c r="D21" s="119">
        <v>240</v>
      </c>
      <c r="E21" s="120" t="s">
        <v>12</v>
      </c>
      <c r="F21" s="121" t="s">
        <v>82</v>
      </c>
      <c r="G21" s="121"/>
      <c r="H21" s="122"/>
    </row>
    <row r="22" spans="2:8" ht="13.5" thickTop="1">
      <c r="B22" s="108">
        <v>40109</v>
      </c>
      <c r="C22" s="90">
        <v>0.3333333333333333</v>
      </c>
      <c r="D22" s="91"/>
      <c r="E22" s="103" t="str">
        <f>E21</f>
        <v>Perry, FL</v>
      </c>
      <c r="F22" s="92" t="s">
        <v>65</v>
      </c>
      <c r="G22" s="92"/>
      <c r="H22" s="93"/>
    </row>
    <row r="23" spans="2:8" ht="13.5" thickBot="1">
      <c r="B23" s="105"/>
      <c r="C23" s="74">
        <v>0.53125</v>
      </c>
      <c r="D23" s="75">
        <v>285</v>
      </c>
      <c r="E23" s="99" t="s">
        <v>5</v>
      </c>
      <c r="F23" s="76" t="s">
        <v>83</v>
      </c>
      <c r="G23" s="76"/>
      <c r="H23" s="77"/>
    </row>
    <row r="24" spans="2:8" ht="13.5" thickTop="1">
      <c r="B24" s="155">
        <v>40110</v>
      </c>
      <c r="C24" s="156">
        <v>0.3333333333333333</v>
      </c>
      <c r="D24" s="157"/>
      <c r="E24" s="158" t="str">
        <f>E23</f>
        <v>Gulf Shores, AL</v>
      </c>
      <c r="F24" s="159" t="s">
        <v>65</v>
      </c>
      <c r="G24" s="159"/>
      <c r="H24" s="160"/>
    </row>
    <row r="25" spans="2:8" ht="12.75">
      <c r="B25" s="161"/>
      <c r="C25" s="162">
        <v>0.5</v>
      </c>
      <c r="D25" s="163"/>
      <c r="E25" s="164" t="s">
        <v>74</v>
      </c>
      <c r="F25" s="165" t="s">
        <v>75</v>
      </c>
      <c r="G25" s="165"/>
      <c r="H25" s="166"/>
    </row>
    <row r="26" spans="2:8" ht="13.5" thickBot="1">
      <c r="B26" s="167"/>
      <c r="C26" s="168">
        <v>0.7291666666666666</v>
      </c>
      <c r="D26" s="169">
        <v>500</v>
      </c>
      <c r="E26" s="170" t="s">
        <v>4</v>
      </c>
      <c r="F26" s="171" t="s">
        <v>81</v>
      </c>
      <c r="G26" s="171"/>
      <c r="H26" s="172"/>
    </row>
    <row r="27" ht="13.5" thickTop="1"/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2" sqref="G12"/>
    </sheetView>
  </sheetViews>
  <sheetFormatPr defaultColWidth="9.140625" defaultRowHeight="12.75"/>
  <cols>
    <col min="1" max="1" width="2.00390625" style="0" bestFit="1" customWidth="1"/>
    <col min="2" max="2" width="12.8515625" style="1" customWidth="1"/>
    <col min="3" max="3" width="14.421875" style="0" customWidth="1"/>
    <col min="4" max="4" width="14.28125" style="0" bestFit="1" customWidth="1"/>
    <col min="5" max="5" width="9.00390625" style="0" customWidth="1"/>
    <col min="6" max="6" width="9.57421875" style="0" customWidth="1"/>
    <col min="7" max="7" width="5.57421875" style="0" bestFit="1" customWidth="1"/>
    <col min="8" max="8" width="5.28125" style="0" customWidth="1"/>
    <col min="9" max="9" width="5.421875" style="0" customWidth="1"/>
    <col min="10" max="10" width="8.7109375" style="0" bestFit="1" customWidth="1"/>
    <col min="11" max="11" width="14.28125" style="0" bestFit="1" customWidth="1"/>
  </cols>
  <sheetData>
    <row r="1" spans="2:11" ht="23.25">
      <c r="B1" s="22" t="s">
        <v>25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12.75" customHeight="1">
      <c r="B2" s="51" t="s">
        <v>61</v>
      </c>
      <c r="C2" s="52"/>
      <c r="D2" s="52"/>
      <c r="E2" s="52"/>
      <c r="F2" s="52"/>
      <c r="G2" s="52"/>
      <c r="H2" s="52"/>
      <c r="I2" s="52"/>
      <c r="J2" s="52"/>
      <c r="K2" s="52"/>
    </row>
    <row r="3" ht="15" customHeight="1">
      <c r="B3" s="21"/>
    </row>
    <row r="4" spans="5:6" ht="12.75">
      <c r="E4" s="15">
        <v>30</v>
      </c>
      <c r="F4" s="16" t="s">
        <v>19</v>
      </c>
    </row>
    <row r="5" spans="3:10" ht="12.75">
      <c r="C5" s="2"/>
      <c r="E5" s="17">
        <v>40</v>
      </c>
      <c r="F5" s="16" t="s">
        <v>22</v>
      </c>
      <c r="G5" s="17">
        <v>10</v>
      </c>
      <c r="H5" s="20" t="s">
        <v>17</v>
      </c>
      <c r="I5" s="20"/>
      <c r="J5" s="16"/>
    </row>
    <row r="6" spans="5:10" ht="13.5" thickBot="1">
      <c r="E6" s="15">
        <v>2.75</v>
      </c>
      <c r="F6" s="16" t="s">
        <v>23</v>
      </c>
      <c r="G6" s="17">
        <v>60</v>
      </c>
      <c r="H6" s="20" t="s">
        <v>21</v>
      </c>
      <c r="I6" s="20"/>
      <c r="J6" s="16"/>
    </row>
    <row r="7" spans="1:11" ht="26.25" thickTop="1">
      <c r="A7" s="4"/>
      <c r="B7" s="5" t="s">
        <v>0</v>
      </c>
      <c r="C7" s="6" t="s">
        <v>1</v>
      </c>
      <c r="D7" s="6" t="s">
        <v>20</v>
      </c>
      <c r="E7" s="14" t="s">
        <v>2</v>
      </c>
      <c r="F7" s="14" t="s">
        <v>3</v>
      </c>
      <c r="G7" s="18" t="s">
        <v>14</v>
      </c>
      <c r="H7" s="18" t="s">
        <v>15</v>
      </c>
      <c r="I7" s="18" t="s">
        <v>13</v>
      </c>
      <c r="J7" s="19" t="s">
        <v>26</v>
      </c>
      <c r="K7" s="3" t="s">
        <v>18</v>
      </c>
    </row>
    <row r="8" spans="1:11" ht="12.75">
      <c r="A8" s="7">
        <v>1</v>
      </c>
      <c r="B8" s="8">
        <v>40103</v>
      </c>
      <c r="C8" s="9" t="s">
        <v>4</v>
      </c>
      <c r="D8" s="9" t="s">
        <v>5</v>
      </c>
      <c r="E8" s="9">
        <v>500</v>
      </c>
      <c r="F8" s="9">
        <f>E8</f>
        <v>500</v>
      </c>
      <c r="G8" s="10">
        <f>E8/$G$6</f>
        <v>8.333333333333334</v>
      </c>
      <c r="H8" s="10">
        <f>$G$5-G8</f>
        <v>1.666666666666666</v>
      </c>
      <c r="I8" s="262">
        <f>G8/$G$5</f>
        <v>0.8333333333333334</v>
      </c>
      <c r="J8" s="12">
        <v>0</v>
      </c>
      <c r="K8" s="13"/>
    </row>
    <row r="9" spans="1:11" ht="12.75">
      <c r="A9" s="7">
        <v>2</v>
      </c>
      <c r="B9" s="8">
        <f>B8+1</f>
        <v>40104</v>
      </c>
      <c r="C9" s="9" t="str">
        <f aca="true" t="shared" si="0" ref="C9:C16">IF(D8="","",D8)</f>
        <v>Gulf Shores, AL</v>
      </c>
      <c r="D9" s="9" t="s">
        <v>6</v>
      </c>
      <c r="E9" s="9">
        <v>400</v>
      </c>
      <c r="F9" s="9">
        <f>F8+E9</f>
        <v>900</v>
      </c>
      <c r="G9" s="10">
        <f aca="true" t="shared" si="1" ref="G9:G16">E9/$G$6</f>
        <v>6.666666666666667</v>
      </c>
      <c r="H9" s="10">
        <f>$G$5-G9</f>
        <v>3.333333333333333</v>
      </c>
      <c r="I9" s="263">
        <f>G9/$G$5</f>
        <v>0.6666666666666667</v>
      </c>
      <c r="J9" s="12">
        <v>74.86</v>
      </c>
      <c r="K9" s="13"/>
    </row>
    <row r="10" spans="1:11" ht="12.75">
      <c r="A10" s="7">
        <v>3</v>
      </c>
      <c r="B10" s="8">
        <f aca="true" t="shared" si="2" ref="B10:B16">B9+1</f>
        <v>40105</v>
      </c>
      <c r="C10" s="9" t="str">
        <f t="shared" si="0"/>
        <v>Ocala,FL</v>
      </c>
      <c r="D10" s="9" t="s">
        <v>24</v>
      </c>
      <c r="E10" s="9">
        <v>370</v>
      </c>
      <c r="F10" s="9">
        <f aca="true" t="shared" si="3" ref="F10:F16">F9+E10</f>
        <v>1270</v>
      </c>
      <c r="G10" s="10">
        <f t="shared" si="1"/>
        <v>6.166666666666667</v>
      </c>
      <c r="H10" s="10">
        <f>$G$5-G10</f>
        <v>3.833333333333333</v>
      </c>
      <c r="I10" s="263">
        <f>G10/$G$5</f>
        <v>0.6166666666666667</v>
      </c>
      <c r="J10" s="12">
        <v>33.9</v>
      </c>
      <c r="K10" s="13"/>
    </row>
    <row r="11" spans="1:11" ht="12.75">
      <c r="A11" s="45">
        <v>4</v>
      </c>
      <c r="B11" s="37">
        <f t="shared" si="2"/>
        <v>40106</v>
      </c>
      <c r="C11" s="38" t="str">
        <f t="shared" si="0"/>
        <v>South Miami, FL</v>
      </c>
      <c r="D11" s="38" t="s">
        <v>8</v>
      </c>
      <c r="E11" s="38">
        <v>140</v>
      </c>
      <c r="F11" s="38"/>
      <c r="G11" s="39"/>
      <c r="H11" s="39"/>
      <c r="I11" s="40"/>
      <c r="J11" s="41"/>
      <c r="K11" s="42" t="s">
        <v>7</v>
      </c>
    </row>
    <row r="12" spans="1:11" ht="12.75">
      <c r="A12" s="44"/>
      <c r="B12" s="31"/>
      <c r="C12" s="32" t="str">
        <f t="shared" si="0"/>
        <v>Key West, FL</v>
      </c>
      <c r="D12" s="43" t="s">
        <v>24</v>
      </c>
      <c r="E12" s="32">
        <v>140</v>
      </c>
      <c r="F12" s="32">
        <f>F10+E11+E12</f>
        <v>1550</v>
      </c>
      <c r="G12" s="33">
        <f>(E11+E12)/$G$6</f>
        <v>4.666666666666667</v>
      </c>
      <c r="H12" s="33">
        <f>$G$5-G12</f>
        <v>5.333333333333333</v>
      </c>
      <c r="I12" s="34">
        <f>G12/$G$5</f>
        <v>0.4666666666666667</v>
      </c>
      <c r="J12" s="35"/>
      <c r="K12" s="36" t="s">
        <v>8</v>
      </c>
    </row>
    <row r="13" spans="1:11" ht="12.75">
      <c r="A13" s="7">
        <v>5</v>
      </c>
      <c r="B13" s="8">
        <f>B11+1</f>
        <v>40107</v>
      </c>
      <c r="C13" s="9" t="str">
        <f t="shared" si="0"/>
        <v>South Miami, FL</v>
      </c>
      <c r="D13" s="9" t="s">
        <v>9</v>
      </c>
      <c r="E13" s="9">
        <v>205</v>
      </c>
      <c r="F13" s="9">
        <f t="shared" si="3"/>
        <v>1755</v>
      </c>
      <c r="G13" s="10">
        <f t="shared" si="1"/>
        <v>3.4166666666666665</v>
      </c>
      <c r="H13" s="10">
        <f>$G$5-G13</f>
        <v>6.583333333333334</v>
      </c>
      <c r="I13" s="11">
        <f>G13/$G$5</f>
        <v>0.3416666666666667</v>
      </c>
      <c r="J13" s="12">
        <v>73.92</v>
      </c>
      <c r="K13" s="13" t="s">
        <v>10</v>
      </c>
    </row>
    <row r="14" spans="1:11" ht="12.75">
      <c r="A14" s="7">
        <v>6</v>
      </c>
      <c r="B14" s="8">
        <f t="shared" si="2"/>
        <v>40108</v>
      </c>
      <c r="C14" s="9" t="str">
        <f t="shared" si="0"/>
        <v>Cocoa, FL</v>
      </c>
      <c r="D14" s="9" t="s">
        <v>12</v>
      </c>
      <c r="E14" s="9">
        <v>240</v>
      </c>
      <c r="F14" s="9">
        <f t="shared" si="3"/>
        <v>1995</v>
      </c>
      <c r="G14" s="10">
        <f t="shared" si="1"/>
        <v>4</v>
      </c>
      <c r="H14" s="10">
        <f>$G$5-G14</f>
        <v>6</v>
      </c>
      <c r="I14" s="11">
        <f>G14/$G$5</f>
        <v>0.4</v>
      </c>
      <c r="J14" s="12">
        <v>60</v>
      </c>
      <c r="K14" s="13" t="s">
        <v>11</v>
      </c>
    </row>
    <row r="15" spans="1:11" ht="12.75">
      <c r="A15" s="7">
        <v>7</v>
      </c>
      <c r="B15" s="8">
        <f t="shared" si="2"/>
        <v>40109</v>
      </c>
      <c r="C15" s="9" t="str">
        <f t="shared" si="0"/>
        <v>Perry, FL</v>
      </c>
      <c r="D15" s="9" t="s">
        <v>5</v>
      </c>
      <c r="E15" s="9">
        <v>285</v>
      </c>
      <c r="F15" s="9">
        <f t="shared" si="3"/>
        <v>2280</v>
      </c>
      <c r="G15" s="10">
        <f t="shared" si="1"/>
        <v>4.75</v>
      </c>
      <c r="H15" s="10">
        <f>$G$5-G15</f>
        <v>5.25</v>
      </c>
      <c r="I15" s="11">
        <f>G15/$G$5</f>
        <v>0.475</v>
      </c>
      <c r="J15" s="12">
        <v>0</v>
      </c>
      <c r="K15" s="13" t="s">
        <v>5</v>
      </c>
    </row>
    <row r="16" spans="1:11" ht="12.75">
      <c r="A16" s="7">
        <v>8</v>
      </c>
      <c r="B16" s="8">
        <f t="shared" si="2"/>
        <v>40110</v>
      </c>
      <c r="C16" s="9" t="str">
        <f t="shared" si="0"/>
        <v>Gulf Shores, AL</v>
      </c>
      <c r="D16" s="9" t="s">
        <v>4</v>
      </c>
      <c r="E16" s="9">
        <v>500</v>
      </c>
      <c r="F16" s="9">
        <f t="shared" si="3"/>
        <v>2780</v>
      </c>
      <c r="G16" s="10">
        <f t="shared" si="1"/>
        <v>8.333333333333334</v>
      </c>
      <c r="H16" s="10">
        <f>$G$5-G16</f>
        <v>1.666666666666666</v>
      </c>
      <c r="I16" s="262">
        <f>G16/$G$5</f>
        <v>0.8333333333333334</v>
      </c>
      <c r="J16" s="12">
        <v>0</v>
      </c>
      <c r="K16" s="13"/>
    </row>
    <row r="17" spans="1:11" ht="13.5" thickBot="1">
      <c r="A17" s="24"/>
      <c r="B17" s="25"/>
      <c r="C17" s="26"/>
      <c r="D17" s="26"/>
      <c r="E17" s="26">
        <f>SUM(E8:E16)/A16</f>
        <v>347.5</v>
      </c>
      <c r="F17" s="26" t="s">
        <v>16</v>
      </c>
      <c r="G17" s="27">
        <f>SUM(G8:G16)</f>
        <v>46.333333333333336</v>
      </c>
      <c r="H17" s="27">
        <f>SUM(H8:H16)</f>
        <v>33.666666666666664</v>
      </c>
      <c r="I17" s="28">
        <f>G17/(G17+H17)</f>
        <v>0.5791666666666667</v>
      </c>
      <c r="J17" s="29">
        <f>SUM(J8:J16)</f>
        <v>242.68</v>
      </c>
      <c r="K17" s="30"/>
    </row>
    <row r="18" ht="13.5" thickTop="1"/>
    <row r="19" spans="2:6" ht="12.75">
      <c r="B19"/>
      <c r="C19" s="1"/>
      <c r="D19" s="46" t="s">
        <v>27</v>
      </c>
      <c r="E19" s="47">
        <f>(F16/E5)*E6</f>
        <v>191.125</v>
      </c>
      <c r="F19" t="s">
        <v>60</v>
      </c>
    </row>
    <row r="20" spans="2:6" ht="12.75">
      <c r="B20"/>
      <c r="C20" s="1"/>
      <c r="D20" s="46" t="s">
        <v>26</v>
      </c>
      <c r="E20" s="48">
        <f>J17/2</f>
        <v>121.34</v>
      </c>
      <c r="F20" t="s">
        <v>141</v>
      </c>
    </row>
    <row r="21" spans="2:6" ht="13.5" thickBot="1">
      <c r="B21"/>
      <c r="C21" s="1"/>
      <c r="D21" s="49" t="s">
        <v>28</v>
      </c>
      <c r="E21" s="50">
        <f>E4*A16</f>
        <v>240</v>
      </c>
      <c r="F21" t="s">
        <v>59</v>
      </c>
    </row>
    <row r="22" spans="2:6" ht="13.5" thickTop="1">
      <c r="B22"/>
      <c r="C22" s="1"/>
      <c r="D22" s="46" t="s">
        <v>29</v>
      </c>
      <c r="E22" s="48">
        <f>SUM(E19:E21)</f>
        <v>552.465</v>
      </c>
      <c r="F22" t="s">
        <v>59</v>
      </c>
    </row>
  </sheetData>
  <printOptions/>
  <pageMargins left="0.25" right="0.25" top="1" bottom="1" header="0.5" footer="0.5"/>
  <pageSetup horizontalDpi="600" verticalDpi="600" orientation="portrait" r:id="rId1"/>
  <ignoredErrors>
    <ignoredError sqref="I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F4" sqref="F4"/>
    </sheetView>
  </sheetViews>
  <sheetFormatPr defaultColWidth="9.140625" defaultRowHeight="12.75"/>
  <cols>
    <col min="1" max="1" width="11.28125" style="0" customWidth="1"/>
    <col min="3" max="3" width="11.00390625" style="0" bestFit="1" customWidth="1"/>
    <col min="5" max="5" width="7.7109375" style="0" bestFit="1" customWidth="1"/>
    <col min="6" max="6" width="8.7109375" style="0" bestFit="1" customWidth="1"/>
    <col min="7" max="7" width="10.140625" style="0" bestFit="1" customWidth="1"/>
    <col min="9" max="9" width="9.8515625" style="0" customWidth="1"/>
  </cols>
  <sheetData>
    <row r="1" ht="27.75" customHeight="1">
      <c r="B1" s="176" t="s">
        <v>88</v>
      </c>
    </row>
    <row r="2" ht="13.5" thickBot="1"/>
    <row r="3" spans="1:12" ht="14.25" thickBot="1" thickTop="1">
      <c r="A3" s="258" t="s">
        <v>87</v>
      </c>
      <c r="B3" s="259" t="s">
        <v>48</v>
      </c>
      <c r="C3" s="259"/>
      <c r="D3" s="259"/>
      <c r="E3" s="259" t="s">
        <v>42</v>
      </c>
      <c r="F3" s="259" t="s">
        <v>84</v>
      </c>
      <c r="G3" s="259" t="s">
        <v>85</v>
      </c>
      <c r="H3" s="260" t="s">
        <v>18</v>
      </c>
      <c r="I3" s="261"/>
      <c r="J3" s="54"/>
      <c r="K3" s="54"/>
      <c r="L3" s="54"/>
    </row>
    <row r="4" spans="1:11" ht="13.5" thickTop="1">
      <c r="A4" s="177">
        <v>40104</v>
      </c>
      <c r="B4" s="178" t="s">
        <v>35</v>
      </c>
      <c r="C4" s="179"/>
      <c r="D4" s="179"/>
      <c r="E4" s="180">
        <v>65</v>
      </c>
      <c r="F4" s="180">
        <f>E4*1.085</f>
        <v>70.52499999999999</v>
      </c>
      <c r="G4" s="180">
        <v>74.86</v>
      </c>
      <c r="H4" s="181"/>
      <c r="I4" s="182"/>
      <c r="J4" s="53"/>
      <c r="K4" s="53"/>
    </row>
    <row r="5" spans="1:11" ht="12.75">
      <c r="A5" s="183"/>
      <c r="B5" s="184"/>
      <c r="C5" s="185" t="s">
        <v>36</v>
      </c>
      <c r="D5" s="186"/>
      <c r="E5" s="187"/>
      <c r="F5" s="186"/>
      <c r="G5" s="186"/>
      <c r="H5" s="188"/>
      <c r="I5" s="110"/>
      <c r="J5" s="53"/>
      <c r="K5" s="53"/>
    </row>
    <row r="6" spans="1:11" ht="12.75">
      <c r="A6" s="183"/>
      <c r="B6" s="184"/>
      <c r="C6" s="185" t="s">
        <v>37</v>
      </c>
      <c r="D6" s="186"/>
      <c r="E6" s="187"/>
      <c r="F6" s="186"/>
      <c r="G6" s="186"/>
      <c r="H6" s="188"/>
      <c r="I6" s="110"/>
      <c r="J6" s="53"/>
      <c r="K6" s="53"/>
    </row>
    <row r="7" spans="1:11" ht="12.75">
      <c r="A7" s="183"/>
      <c r="B7" s="184"/>
      <c r="C7" s="185" t="s">
        <v>38</v>
      </c>
      <c r="D7" s="186"/>
      <c r="E7" s="187"/>
      <c r="F7" s="186"/>
      <c r="G7" s="186"/>
      <c r="H7" s="188"/>
      <c r="I7" s="110"/>
      <c r="J7" s="53"/>
      <c r="K7" s="53"/>
    </row>
    <row r="8" spans="1:11" ht="12.75">
      <c r="A8" s="189"/>
      <c r="B8" s="190" t="s">
        <v>44</v>
      </c>
      <c r="C8" s="191" t="s">
        <v>53</v>
      </c>
      <c r="D8" s="109"/>
      <c r="E8" s="192"/>
      <c r="F8" s="109"/>
      <c r="G8" s="109"/>
      <c r="H8" s="109"/>
      <c r="I8" s="110"/>
      <c r="J8" s="53"/>
      <c r="K8" s="53"/>
    </row>
    <row r="9" spans="1:11" ht="12.75">
      <c r="A9" s="189"/>
      <c r="B9" s="190" t="s">
        <v>45</v>
      </c>
      <c r="C9" s="191" t="s">
        <v>54</v>
      </c>
      <c r="D9" s="109"/>
      <c r="E9" s="192"/>
      <c r="F9" s="109"/>
      <c r="G9" s="109"/>
      <c r="H9" s="109"/>
      <c r="I9" s="110"/>
      <c r="J9" s="53"/>
      <c r="K9" s="53"/>
    </row>
    <row r="10" spans="1:11" ht="12.75">
      <c r="A10" s="189"/>
      <c r="B10" s="190" t="s">
        <v>46</v>
      </c>
      <c r="C10" s="191" t="s">
        <v>52</v>
      </c>
      <c r="D10" s="109"/>
      <c r="E10" s="192"/>
      <c r="F10" s="109"/>
      <c r="G10" s="109"/>
      <c r="H10" s="109"/>
      <c r="I10" s="110"/>
      <c r="J10" s="53"/>
      <c r="K10" s="53"/>
    </row>
    <row r="11" spans="1:11" ht="12.75">
      <c r="A11" s="189"/>
      <c r="B11" s="190" t="s">
        <v>47</v>
      </c>
      <c r="C11" s="191" t="s">
        <v>55</v>
      </c>
      <c r="D11" s="109"/>
      <c r="E11" s="192"/>
      <c r="F11" s="109"/>
      <c r="G11" s="109"/>
      <c r="H11" s="109"/>
      <c r="I11" s="110"/>
      <c r="J11" s="53"/>
      <c r="K11" s="53"/>
    </row>
    <row r="12" spans="1:11" ht="13.5" thickBot="1">
      <c r="A12" s="193"/>
      <c r="B12" s="194" t="s">
        <v>43</v>
      </c>
      <c r="C12" s="264">
        <v>3109626213</v>
      </c>
      <c r="D12" s="82"/>
      <c r="E12" s="195"/>
      <c r="F12" s="82"/>
      <c r="G12" s="82"/>
      <c r="H12" s="82"/>
      <c r="I12" s="83"/>
      <c r="J12" s="53"/>
      <c r="K12" s="53"/>
    </row>
    <row r="13" spans="1:11" ht="13.5" thickTop="1">
      <c r="A13" s="196" t="s">
        <v>58</v>
      </c>
      <c r="B13" s="197" t="s">
        <v>32</v>
      </c>
      <c r="C13" s="198"/>
      <c r="D13" s="198"/>
      <c r="E13" s="199">
        <v>62</v>
      </c>
      <c r="F13" s="199">
        <f>E13*1.085*2</f>
        <v>134.54</v>
      </c>
      <c r="G13" s="199">
        <v>33.9</v>
      </c>
      <c r="H13" s="200" t="s">
        <v>56</v>
      </c>
      <c r="I13" s="201"/>
      <c r="J13" s="53"/>
      <c r="K13" s="53"/>
    </row>
    <row r="14" spans="1:11" ht="12.75">
      <c r="A14" s="202"/>
      <c r="B14" s="203"/>
      <c r="C14" s="204" t="s">
        <v>33</v>
      </c>
      <c r="D14" s="9"/>
      <c r="E14" s="12"/>
      <c r="F14" s="9"/>
      <c r="G14" s="9"/>
      <c r="H14" s="205" t="s">
        <v>86</v>
      </c>
      <c r="I14" s="206"/>
      <c r="J14" s="53"/>
      <c r="K14" s="53"/>
    </row>
    <row r="15" spans="1:11" ht="12.75">
      <c r="A15" s="202"/>
      <c r="B15" s="203"/>
      <c r="C15" s="204" t="s">
        <v>34</v>
      </c>
      <c r="D15" s="9"/>
      <c r="E15" s="12"/>
      <c r="F15" s="9"/>
      <c r="G15" s="9"/>
      <c r="H15" s="205"/>
      <c r="I15" s="206"/>
      <c r="J15" s="53"/>
      <c r="K15" s="53"/>
    </row>
    <row r="16" spans="1:11" ht="12.75">
      <c r="A16" s="202"/>
      <c r="B16" s="203"/>
      <c r="C16" s="207" t="s">
        <v>39</v>
      </c>
      <c r="D16" s="9"/>
      <c r="E16" s="12"/>
      <c r="F16" s="9"/>
      <c r="G16" s="9"/>
      <c r="H16" s="205"/>
      <c r="I16" s="206"/>
      <c r="J16" s="53"/>
      <c r="K16" s="53"/>
    </row>
    <row r="17" spans="1:11" ht="12.75">
      <c r="A17" s="208"/>
      <c r="B17" s="209" t="s">
        <v>44</v>
      </c>
      <c r="C17" s="210" t="s">
        <v>53</v>
      </c>
      <c r="D17" s="211"/>
      <c r="E17" s="212"/>
      <c r="F17" s="211"/>
      <c r="G17" s="211"/>
      <c r="H17" s="211"/>
      <c r="I17" s="206"/>
      <c r="J17" s="53"/>
      <c r="K17" s="53"/>
    </row>
    <row r="18" spans="1:11" ht="12.75">
      <c r="A18" s="208"/>
      <c r="B18" s="209" t="s">
        <v>45</v>
      </c>
      <c r="C18" s="210" t="s">
        <v>54</v>
      </c>
      <c r="D18" s="211"/>
      <c r="E18" s="212"/>
      <c r="F18" s="211"/>
      <c r="G18" s="211"/>
      <c r="H18" s="211"/>
      <c r="I18" s="206"/>
      <c r="J18" s="53"/>
      <c r="K18" s="53"/>
    </row>
    <row r="19" spans="1:11" ht="12.75">
      <c r="A19" s="208"/>
      <c r="B19" s="209" t="s">
        <v>46</v>
      </c>
      <c r="C19" s="210" t="s">
        <v>52</v>
      </c>
      <c r="D19" s="211"/>
      <c r="E19" s="212"/>
      <c r="F19" s="211"/>
      <c r="G19" s="211"/>
      <c r="H19" s="211"/>
      <c r="I19" s="206"/>
      <c r="J19" s="53"/>
      <c r="K19" s="53"/>
    </row>
    <row r="20" spans="1:11" ht="12.75">
      <c r="A20" s="208"/>
      <c r="B20" s="209" t="s">
        <v>47</v>
      </c>
      <c r="C20" s="210"/>
      <c r="D20" s="211"/>
      <c r="E20" s="212"/>
      <c r="F20" s="211"/>
      <c r="G20" s="211"/>
      <c r="H20" s="211"/>
      <c r="I20" s="206"/>
      <c r="J20" s="53"/>
      <c r="K20" s="53"/>
    </row>
    <row r="21" spans="1:11" ht="13.5" thickBot="1">
      <c r="A21" s="213"/>
      <c r="B21" s="214" t="s">
        <v>43</v>
      </c>
      <c r="C21" s="265">
        <v>3117460887</v>
      </c>
      <c r="D21" s="215"/>
      <c r="E21" s="216"/>
      <c r="F21" s="215"/>
      <c r="G21" s="215"/>
      <c r="H21" s="215"/>
      <c r="I21" s="217"/>
      <c r="J21" s="53"/>
      <c r="K21" s="53"/>
    </row>
    <row r="22" spans="1:11" ht="13.5" thickTop="1">
      <c r="A22" s="218">
        <v>40107</v>
      </c>
      <c r="B22" s="219" t="s">
        <v>41</v>
      </c>
      <c r="C22" s="220"/>
      <c r="D22" s="220"/>
      <c r="E22" s="221">
        <v>83.99</v>
      </c>
      <c r="F22" s="221">
        <f>E22*1.085</f>
        <v>91.12915</v>
      </c>
      <c r="G22" s="221">
        <v>73.92</v>
      </c>
      <c r="H22" s="222"/>
      <c r="I22" s="223"/>
      <c r="J22" s="53"/>
      <c r="K22" s="53"/>
    </row>
    <row r="23" spans="1:11" ht="12.75">
      <c r="A23" s="224"/>
      <c r="B23" s="225"/>
      <c r="C23" s="226" t="s">
        <v>30</v>
      </c>
      <c r="D23" s="227"/>
      <c r="E23" s="228"/>
      <c r="F23" s="227"/>
      <c r="G23" s="227"/>
      <c r="H23" s="229"/>
      <c r="I23" s="146"/>
      <c r="J23" s="53"/>
      <c r="K23" s="53"/>
    </row>
    <row r="24" spans="1:11" ht="12.75">
      <c r="A24" s="224"/>
      <c r="B24" s="225"/>
      <c r="C24" s="226" t="s">
        <v>31</v>
      </c>
      <c r="D24" s="227"/>
      <c r="E24" s="228"/>
      <c r="F24" s="227"/>
      <c r="G24" s="227"/>
      <c r="H24" s="229"/>
      <c r="I24" s="146"/>
      <c r="J24" s="53"/>
      <c r="K24" s="53"/>
    </row>
    <row r="25" spans="1:11" ht="12.75">
      <c r="A25" s="224"/>
      <c r="B25" s="225"/>
      <c r="C25" s="230" t="s">
        <v>40</v>
      </c>
      <c r="D25" s="227"/>
      <c r="E25" s="228"/>
      <c r="F25" s="227"/>
      <c r="G25" s="227"/>
      <c r="H25" s="229"/>
      <c r="I25" s="146"/>
      <c r="J25" s="53"/>
      <c r="K25" s="53"/>
    </row>
    <row r="26" spans="1:11" ht="12.75">
      <c r="A26" s="231"/>
      <c r="B26" s="232" t="s">
        <v>44</v>
      </c>
      <c r="C26" s="233" t="s">
        <v>53</v>
      </c>
      <c r="D26" s="145"/>
      <c r="E26" s="234"/>
      <c r="F26" s="145"/>
      <c r="G26" s="145"/>
      <c r="H26" s="145"/>
      <c r="I26" s="146"/>
      <c r="J26" s="53"/>
      <c r="K26" s="53"/>
    </row>
    <row r="27" spans="1:11" ht="12.75">
      <c r="A27" s="231"/>
      <c r="B27" s="232" t="s">
        <v>45</v>
      </c>
      <c r="C27" s="233" t="s">
        <v>57</v>
      </c>
      <c r="D27" s="145"/>
      <c r="E27" s="234"/>
      <c r="F27" s="145"/>
      <c r="G27" s="145"/>
      <c r="H27" s="145"/>
      <c r="I27" s="146"/>
      <c r="J27" s="53"/>
      <c r="K27" s="53"/>
    </row>
    <row r="28" spans="1:11" ht="12.75">
      <c r="A28" s="231"/>
      <c r="B28" s="232" t="s">
        <v>46</v>
      </c>
      <c r="C28" s="233" t="s">
        <v>52</v>
      </c>
      <c r="D28" s="145"/>
      <c r="E28" s="234"/>
      <c r="F28" s="145"/>
      <c r="G28" s="145"/>
      <c r="H28" s="145"/>
      <c r="I28" s="146"/>
      <c r="J28" s="53"/>
      <c r="K28" s="53"/>
    </row>
    <row r="29" spans="1:11" ht="12.75">
      <c r="A29" s="231"/>
      <c r="B29" s="232" t="s">
        <v>47</v>
      </c>
      <c r="C29" s="233"/>
      <c r="D29" s="145"/>
      <c r="E29" s="234"/>
      <c r="F29" s="145"/>
      <c r="G29" s="145"/>
      <c r="H29" s="145"/>
      <c r="I29" s="146"/>
      <c r="J29" s="53"/>
      <c r="K29" s="53"/>
    </row>
    <row r="30" spans="1:11" ht="13.5" thickBot="1">
      <c r="A30" s="235"/>
      <c r="B30" s="236" t="s">
        <v>43</v>
      </c>
      <c r="C30" s="266">
        <v>3116679303</v>
      </c>
      <c r="D30" s="237"/>
      <c r="E30" s="238"/>
      <c r="F30" s="237"/>
      <c r="G30" s="237"/>
      <c r="H30" s="237"/>
      <c r="I30" s="239"/>
      <c r="J30" s="53"/>
      <c r="K30" s="53"/>
    </row>
    <row r="31" spans="1:11" ht="13.5" thickTop="1">
      <c r="A31" s="240">
        <v>40108</v>
      </c>
      <c r="B31" s="241" t="s">
        <v>89</v>
      </c>
      <c r="C31" s="241"/>
      <c r="D31" s="241"/>
      <c r="E31" s="242">
        <v>56.1</v>
      </c>
      <c r="F31" s="242">
        <f>61.71</f>
        <v>61.71</v>
      </c>
      <c r="G31" s="242">
        <v>60</v>
      </c>
      <c r="H31" s="243"/>
      <c r="I31" s="244"/>
      <c r="J31" s="53"/>
      <c r="K31" s="53"/>
    </row>
    <row r="32" spans="1:9" ht="12.75">
      <c r="A32" s="245"/>
      <c r="B32" s="246" t="s">
        <v>49</v>
      </c>
      <c r="C32" s="247"/>
      <c r="D32" s="248"/>
      <c r="E32" s="249"/>
      <c r="F32" s="248"/>
      <c r="G32" s="248"/>
      <c r="H32" s="250"/>
      <c r="I32" s="251"/>
    </row>
    <row r="33" spans="1:9" ht="12.75">
      <c r="A33" s="245"/>
      <c r="B33" s="246" t="s">
        <v>51</v>
      </c>
      <c r="C33" s="247"/>
      <c r="D33" s="248"/>
      <c r="E33" s="249"/>
      <c r="F33" s="248"/>
      <c r="G33" s="248"/>
      <c r="H33" s="250"/>
      <c r="I33" s="251"/>
    </row>
    <row r="34" spans="1:9" ht="12.75">
      <c r="A34" s="245"/>
      <c r="B34" s="246" t="s">
        <v>50</v>
      </c>
      <c r="C34" s="247"/>
      <c r="D34" s="248"/>
      <c r="E34" s="249"/>
      <c r="F34" s="248"/>
      <c r="G34" s="248"/>
      <c r="H34" s="250"/>
      <c r="I34" s="251"/>
    </row>
    <row r="35" spans="1:9" ht="12.75">
      <c r="A35" s="252"/>
      <c r="B35" s="253" t="s">
        <v>44</v>
      </c>
      <c r="C35" s="254" t="s">
        <v>53</v>
      </c>
      <c r="D35" s="255"/>
      <c r="E35" s="255"/>
      <c r="F35" s="255"/>
      <c r="G35" s="255"/>
      <c r="H35" s="255"/>
      <c r="I35" s="251"/>
    </row>
    <row r="36" spans="1:9" ht="12.75">
      <c r="A36" s="252"/>
      <c r="B36" s="253" t="s">
        <v>45</v>
      </c>
      <c r="C36" s="254" t="s">
        <v>54</v>
      </c>
      <c r="D36" s="255"/>
      <c r="E36" s="255"/>
      <c r="F36" s="255"/>
      <c r="G36" s="255"/>
      <c r="H36" s="255"/>
      <c r="I36" s="251"/>
    </row>
    <row r="37" spans="1:9" ht="12.75">
      <c r="A37" s="252"/>
      <c r="B37" s="253" t="s">
        <v>46</v>
      </c>
      <c r="C37" s="254" t="s">
        <v>52</v>
      </c>
      <c r="D37" s="255"/>
      <c r="E37" s="255"/>
      <c r="F37" s="255"/>
      <c r="G37" s="255"/>
      <c r="H37" s="255"/>
      <c r="I37" s="251"/>
    </row>
    <row r="38" spans="1:9" ht="12.75">
      <c r="A38" s="252"/>
      <c r="B38" s="253" t="s">
        <v>47</v>
      </c>
      <c r="C38" s="250"/>
      <c r="D38" s="255"/>
      <c r="E38" s="255"/>
      <c r="F38" s="255"/>
      <c r="G38" s="255"/>
      <c r="H38" s="255"/>
      <c r="I38" s="251"/>
    </row>
    <row r="39" spans="1:9" ht="13.5" thickBot="1">
      <c r="A39" s="256"/>
      <c r="B39" s="257" t="s">
        <v>43</v>
      </c>
      <c r="C39" s="267">
        <v>17811</v>
      </c>
      <c r="D39" s="171"/>
      <c r="E39" s="171"/>
      <c r="F39" s="171"/>
      <c r="G39" s="171"/>
      <c r="H39" s="171"/>
      <c r="I39" s="172"/>
    </row>
    <row r="40" spans="1:7" ht="13.5" thickTop="1">
      <c r="A40" t="s">
        <v>90</v>
      </c>
      <c r="G40" s="2">
        <f>G31+G22+G13+G4</f>
        <v>242.68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:C39"/>
    </sheetView>
  </sheetViews>
  <sheetFormatPr defaultColWidth="9.140625" defaultRowHeight="12.75"/>
  <cols>
    <col min="1" max="1" width="3.140625" style="0" customWidth="1"/>
    <col min="2" max="2" width="23.140625" style="0" bestFit="1" customWidth="1"/>
    <col min="3" max="3" width="3.421875" style="0" customWidth="1"/>
  </cols>
  <sheetData>
    <row r="1" spans="1:3" ht="13.5" thickTop="1">
      <c r="A1" s="271"/>
      <c r="B1" s="272" t="s">
        <v>154</v>
      </c>
      <c r="C1" s="273"/>
    </row>
    <row r="2" spans="1:3" ht="12.75">
      <c r="A2" s="278"/>
      <c r="B2" s="274"/>
      <c r="C2" s="275"/>
    </row>
    <row r="3" spans="1:3" ht="12.75">
      <c r="A3" s="278"/>
      <c r="B3" s="274" t="s">
        <v>102</v>
      </c>
      <c r="C3" s="275"/>
    </row>
    <row r="4" spans="1:3" ht="12.75">
      <c r="A4" s="278"/>
      <c r="B4" s="274" t="s">
        <v>93</v>
      </c>
      <c r="C4" s="275"/>
    </row>
    <row r="5" spans="1:3" ht="12.75">
      <c r="A5" s="278"/>
      <c r="B5" s="274" t="s">
        <v>92</v>
      </c>
      <c r="C5" s="275"/>
    </row>
    <row r="6" spans="1:3" ht="12.75">
      <c r="A6" s="278"/>
      <c r="B6" s="274" t="s">
        <v>98</v>
      </c>
      <c r="C6" s="275"/>
    </row>
    <row r="7" spans="1:3" ht="12.75">
      <c r="A7" s="278"/>
      <c r="B7" s="274" t="s">
        <v>99</v>
      </c>
      <c r="C7" s="275"/>
    </row>
    <row r="8" spans="1:3" ht="12.75">
      <c r="A8" s="278"/>
      <c r="B8" s="274" t="s">
        <v>103</v>
      </c>
      <c r="C8" s="275"/>
    </row>
    <row r="9" spans="1:3" ht="12.75">
      <c r="A9" s="278"/>
      <c r="B9" s="274" t="s">
        <v>152</v>
      </c>
      <c r="C9" s="275"/>
    </row>
    <row r="10" spans="1:3" ht="12.75">
      <c r="A10" s="278"/>
      <c r="B10" s="274"/>
      <c r="C10" s="275"/>
    </row>
    <row r="11" spans="1:3" ht="12.75">
      <c r="A11" s="278"/>
      <c r="B11" s="274" t="s">
        <v>120</v>
      </c>
      <c r="C11" s="275"/>
    </row>
    <row r="12" spans="1:3" ht="12.75">
      <c r="A12" s="278"/>
      <c r="B12" s="274"/>
      <c r="C12" s="275"/>
    </row>
    <row r="13" spans="1:3" ht="12.75">
      <c r="A13" s="278"/>
      <c r="B13" s="274" t="s">
        <v>146</v>
      </c>
      <c r="C13" s="275"/>
    </row>
    <row r="14" spans="1:3" ht="12.75">
      <c r="A14" s="278"/>
      <c r="B14" s="274" t="s">
        <v>91</v>
      </c>
      <c r="C14" s="275"/>
    </row>
    <row r="15" spans="1:3" ht="12.75">
      <c r="A15" s="278"/>
      <c r="B15" s="274" t="s">
        <v>147</v>
      </c>
      <c r="C15" s="275"/>
    </row>
    <row r="16" spans="1:3" ht="12.75">
      <c r="A16" s="278"/>
      <c r="B16" s="274" t="s">
        <v>96</v>
      </c>
      <c r="C16" s="275"/>
    </row>
    <row r="17" spans="1:3" ht="12.75">
      <c r="A17" s="278"/>
      <c r="B17" s="274" t="s">
        <v>97</v>
      </c>
      <c r="C17" s="275"/>
    </row>
    <row r="18" spans="1:3" ht="12.75">
      <c r="A18" s="278"/>
      <c r="B18" s="274"/>
      <c r="C18" s="275"/>
    </row>
    <row r="19" spans="1:3" ht="12.75">
      <c r="A19" s="278"/>
      <c r="B19" s="274"/>
      <c r="C19" s="275"/>
    </row>
    <row r="20" spans="1:3" ht="12.75">
      <c r="A20" s="278"/>
      <c r="B20" s="274" t="s">
        <v>94</v>
      </c>
      <c r="C20" s="275"/>
    </row>
    <row r="21" spans="1:3" ht="12.75">
      <c r="A21" s="278"/>
      <c r="B21" s="274" t="s">
        <v>95</v>
      </c>
      <c r="C21" s="275"/>
    </row>
    <row r="22" spans="1:3" ht="12.75">
      <c r="A22" s="278"/>
      <c r="B22" s="274" t="s">
        <v>142</v>
      </c>
      <c r="C22" s="275"/>
    </row>
    <row r="23" spans="1:3" ht="12.75">
      <c r="A23" s="278"/>
      <c r="B23" s="274" t="s">
        <v>101</v>
      </c>
      <c r="C23" s="275"/>
    </row>
    <row r="24" spans="1:3" ht="12.75">
      <c r="A24" s="278"/>
      <c r="B24" s="274" t="s">
        <v>143</v>
      </c>
      <c r="C24" s="275"/>
    </row>
    <row r="25" spans="1:3" ht="12.75">
      <c r="A25" s="278"/>
      <c r="B25" s="274" t="s">
        <v>100</v>
      </c>
      <c r="C25" s="275"/>
    </row>
    <row r="26" spans="1:3" ht="12.75">
      <c r="A26" s="278"/>
      <c r="B26" s="274" t="s">
        <v>148</v>
      </c>
      <c r="C26" s="275"/>
    </row>
    <row r="27" spans="1:3" ht="12.75">
      <c r="A27" s="278"/>
      <c r="B27" s="274" t="s">
        <v>101</v>
      </c>
      <c r="C27" s="275"/>
    </row>
    <row r="28" spans="1:3" ht="12.75">
      <c r="A28" s="278"/>
      <c r="B28" s="274" t="s">
        <v>121</v>
      </c>
      <c r="C28" s="275"/>
    </row>
    <row r="29" spans="1:3" ht="12.75">
      <c r="A29" s="278"/>
      <c r="B29" s="274" t="s">
        <v>149</v>
      </c>
      <c r="C29" s="275"/>
    </row>
    <row r="30" spans="1:3" ht="12.75">
      <c r="A30" s="278"/>
      <c r="B30" s="274" t="s">
        <v>150</v>
      </c>
      <c r="C30" s="275"/>
    </row>
    <row r="31" spans="1:3" ht="12.75">
      <c r="A31" s="278"/>
      <c r="B31" s="274" t="s">
        <v>151</v>
      </c>
      <c r="C31" s="275"/>
    </row>
    <row r="32" spans="1:3" ht="12.75">
      <c r="A32" s="278"/>
      <c r="B32" s="274"/>
      <c r="C32" s="275"/>
    </row>
    <row r="33" spans="1:3" ht="12.75">
      <c r="A33" s="278"/>
      <c r="B33" s="274" t="s">
        <v>144</v>
      </c>
      <c r="C33" s="275"/>
    </row>
    <row r="34" spans="1:3" ht="12.75">
      <c r="A34" s="278"/>
      <c r="B34" s="274" t="s">
        <v>145</v>
      </c>
      <c r="C34" s="275"/>
    </row>
    <row r="35" spans="1:3" ht="12.75">
      <c r="A35" s="278"/>
      <c r="B35" s="274"/>
      <c r="C35" s="275"/>
    </row>
    <row r="36" spans="1:3" ht="12.75">
      <c r="A36" s="278"/>
      <c r="B36" s="274"/>
      <c r="C36" s="275"/>
    </row>
    <row r="37" spans="1:3" ht="12.75">
      <c r="A37" s="278"/>
      <c r="B37" s="274"/>
      <c r="C37" s="275"/>
    </row>
    <row r="38" spans="1:3" ht="12.75">
      <c r="A38" s="278"/>
      <c r="B38" s="274"/>
      <c r="C38" s="275"/>
    </row>
    <row r="39" spans="1:3" ht="13.5" thickBot="1">
      <c r="A39" s="279"/>
      <c r="B39" s="276"/>
      <c r="C39" s="277"/>
    </row>
    <row r="40" ht="13.5" thickTop="1"/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B4" sqref="B4"/>
    </sheetView>
  </sheetViews>
  <sheetFormatPr defaultColWidth="9.140625" defaultRowHeight="12.75"/>
  <cols>
    <col min="1" max="1" width="4.28125" style="0" bestFit="1" customWidth="1"/>
    <col min="2" max="2" width="10.140625" style="0" bestFit="1" customWidth="1"/>
    <col min="3" max="3" width="3.00390625" style="268" bestFit="1" customWidth="1"/>
    <col min="4" max="4" width="20.140625" style="0" bestFit="1" customWidth="1"/>
    <col min="5" max="5" width="56.57421875" style="0" bestFit="1" customWidth="1"/>
  </cols>
  <sheetData>
    <row r="2" ht="12.75">
      <c r="B2" s="270" t="s">
        <v>153</v>
      </c>
    </row>
    <row r="4" spans="1:5" ht="12.75">
      <c r="A4" s="55" t="s">
        <v>0</v>
      </c>
      <c r="B4" s="55" t="s">
        <v>62</v>
      </c>
      <c r="C4" s="269" t="s">
        <v>140</v>
      </c>
      <c r="D4" s="55" t="s">
        <v>104</v>
      </c>
      <c r="E4" s="55" t="s">
        <v>105</v>
      </c>
    </row>
    <row r="5" spans="1:5" ht="12.75">
      <c r="A5" s="55">
        <v>1</v>
      </c>
      <c r="B5" s="56">
        <v>40103</v>
      </c>
      <c r="C5" s="269">
        <v>1</v>
      </c>
      <c r="D5" s="55" t="s">
        <v>106</v>
      </c>
      <c r="E5" s="55" t="s">
        <v>107</v>
      </c>
    </row>
    <row r="6" spans="1:5" ht="12.75">
      <c r="A6" s="55"/>
      <c r="B6" s="55"/>
      <c r="C6" s="269">
        <v>2</v>
      </c>
      <c r="D6" s="55" t="s">
        <v>74</v>
      </c>
      <c r="E6" s="55" t="s">
        <v>75</v>
      </c>
    </row>
    <row r="7" spans="1:5" ht="12.75">
      <c r="A7" s="55"/>
      <c r="B7" s="55"/>
      <c r="C7" s="269">
        <v>3</v>
      </c>
      <c r="D7" s="55" t="s">
        <v>5</v>
      </c>
      <c r="E7" s="55" t="s">
        <v>108</v>
      </c>
    </row>
    <row r="8" spans="1:5" ht="12.75">
      <c r="A8" s="55">
        <v>2</v>
      </c>
      <c r="B8" s="56">
        <v>40104</v>
      </c>
      <c r="C8" s="269">
        <v>4</v>
      </c>
      <c r="D8" s="55" t="s">
        <v>5</v>
      </c>
      <c r="E8" s="55" t="s">
        <v>109</v>
      </c>
    </row>
    <row r="9" spans="1:5" ht="12.75">
      <c r="A9" s="55"/>
      <c r="B9" s="55"/>
      <c r="C9" s="269">
        <v>5</v>
      </c>
      <c r="D9" s="55" t="s">
        <v>76</v>
      </c>
      <c r="E9" s="55" t="s">
        <v>75</v>
      </c>
    </row>
    <row r="10" spans="1:5" ht="12.75">
      <c r="A10" s="55"/>
      <c r="B10" s="55"/>
      <c r="C10" s="269">
        <v>6</v>
      </c>
      <c r="D10" s="55" t="s">
        <v>68</v>
      </c>
      <c r="E10" s="55" t="s">
        <v>110</v>
      </c>
    </row>
    <row r="11" spans="1:5" ht="12.75">
      <c r="A11" s="55">
        <v>3</v>
      </c>
      <c r="B11" s="56">
        <v>40105</v>
      </c>
      <c r="C11" s="269">
        <v>7</v>
      </c>
      <c r="D11" s="55" t="s">
        <v>68</v>
      </c>
      <c r="E11" s="55" t="s">
        <v>109</v>
      </c>
    </row>
    <row r="12" spans="1:5" ht="12.75">
      <c r="A12" s="55"/>
      <c r="B12" s="55"/>
      <c r="C12" s="269">
        <v>8</v>
      </c>
      <c r="D12" s="55" t="s">
        <v>111</v>
      </c>
      <c r="E12" s="55" t="s">
        <v>112</v>
      </c>
    </row>
    <row r="13" spans="1:5" ht="12.75">
      <c r="A13" s="55"/>
      <c r="B13" s="55"/>
      <c r="C13" s="269">
        <v>9</v>
      </c>
      <c r="D13" s="55" t="s">
        <v>77</v>
      </c>
      <c r="E13" s="55" t="s">
        <v>113</v>
      </c>
    </row>
    <row r="14" spans="1:5" ht="12.75">
      <c r="A14" s="55"/>
      <c r="B14" s="55"/>
      <c r="C14" s="269">
        <v>10</v>
      </c>
      <c r="D14" s="55" t="s">
        <v>114</v>
      </c>
      <c r="E14" s="55" t="s">
        <v>115</v>
      </c>
    </row>
    <row r="15" spans="1:5" ht="12.75">
      <c r="A15" s="55">
        <v>4</v>
      </c>
      <c r="B15" s="56">
        <v>40106</v>
      </c>
      <c r="C15" s="269">
        <v>11</v>
      </c>
      <c r="D15" s="55" t="s">
        <v>114</v>
      </c>
      <c r="E15" s="55" t="s">
        <v>116</v>
      </c>
    </row>
    <row r="16" spans="1:5" ht="12.75">
      <c r="A16" s="55"/>
      <c r="B16" s="55"/>
      <c r="C16" s="269">
        <v>12</v>
      </c>
      <c r="D16" s="55"/>
      <c r="E16" s="55" t="s">
        <v>117</v>
      </c>
    </row>
    <row r="17" spans="1:5" ht="12.75">
      <c r="A17" s="55"/>
      <c r="B17" s="55"/>
      <c r="C17" s="269">
        <v>13</v>
      </c>
      <c r="D17" s="55" t="s">
        <v>7</v>
      </c>
      <c r="E17" s="55" t="s">
        <v>119</v>
      </c>
    </row>
    <row r="18" spans="1:5" ht="12.75">
      <c r="A18" s="55"/>
      <c r="B18" s="55"/>
      <c r="C18" s="269">
        <v>14</v>
      </c>
      <c r="D18" s="55" t="s">
        <v>8</v>
      </c>
      <c r="E18" s="55" t="s">
        <v>118</v>
      </c>
    </row>
    <row r="19" spans="1:5" ht="12.75">
      <c r="A19" s="55"/>
      <c r="B19" s="55"/>
      <c r="C19" s="269">
        <v>15</v>
      </c>
      <c r="D19" s="55" t="s">
        <v>114</v>
      </c>
      <c r="E19" s="55" t="s">
        <v>78</v>
      </c>
    </row>
    <row r="20" spans="1:5" ht="12.75">
      <c r="A20" s="55">
        <v>5</v>
      </c>
      <c r="B20" s="56">
        <v>40107</v>
      </c>
      <c r="C20" s="269">
        <v>16</v>
      </c>
      <c r="D20" s="55" t="s">
        <v>122</v>
      </c>
      <c r="E20" s="55" t="s">
        <v>123</v>
      </c>
    </row>
    <row r="21" spans="1:5" ht="12.75">
      <c r="A21" s="55"/>
      <c r="B21" s="55"/>
      <c r="C21" s="269">
        <v>17</v>
      </c>
      <c r="D21" s="55" t="s">
        <v>124</v>
      </c>
      <c r="E21" s="55" t="s">
        <v>125</v>
      </c>
    </row>
    <row r="22" spans="1:5" ht="12.75">
      <c r="A22" s="55"/>
      <c r="B22" s="55"/>
      <c r="C22" s="269">
        <v>18</v>
      </c>
      <c r="D22" s="55" t="s">
        <v>126</v>
      </c>
      <c r="E22" s="55" t="s">
        <v>127</v>
      </c>
    </row>
    <row r="23" spans="1:5" ht="12.75">
      <c r="A23" s="55"/>
      <c r="B23" s="55"/>
      <c r="C23" s="269">
        <v>19</v>
      </c>
      <c r="D23" s="55" t="s">
        <v>9</v>
      </c>
      <c r="E23" s="55" t="s">
        <v>11</v>
      </c>
    </row>
    <row r="24" spans="1:5" ht="12.75">
      <c r="A24" s="55"/>
      <c r="B24" s="55"/>
      <c r="C24" s="269">
        <v>20</v>
      </c>
      <c r="D24" s="55" t="s">
        <v>9</v>
      </c>
      <c r="E24" s="55" t="s">
        <v>10</v>
      </c>
    </row>
    <row r="25" spans="1:5" ht="12.75">
      <c r="A25" s="55">
        <v>6</v>
      </c>
      <c r="B25" s="56">
        <v>40108</v>
      </c>
      <c r="C25" s="269">
        <v>21</v>
      </c>
      <c r="D25" s="55" t="s">
        <v>129</v>
      </c>
      <c r="E25" s="55" t="s">
        <v>128</v>
      </c>
    </row>
    <row r="26" spans="1:5" ht="12.75">
      <c r="A26" s="55"/>
      <c r="B26" s="55"/>
      <c r="C26" s="269">
        <v>22</v>
      </c>
      <c r="D26" s="55" t="s">
        <v>12</v>
      </c>
      <c r="E26" s="55" t="s">
        <v>130</v>
      </c>
    </row>
    <row r="27" spans="1:5" ht="12.75">
      <c r="A27" s="55">
        <v>7</v>
      </c>
      <c r="B27" s="56">
        <v>40109</v>
      </c>
      <c r="C27" s="269">
        <v>23</v>
      </c>
      <c r="D27" s="55" t="s">
        <v>12</v>
      </c>
      <c r="E27" s="55" t="s">
        <v>109</v>
      </c>
    </row>
    <row r="28" spans="1:5" ht="12.75">
      <c r="A28" s="55"/>
      <c r="B28" s="55"/>
      <c r="C28" s="269">
        <v>24</v>
      </c>
      <c r="D28" s="55" t="s">
        <v>131</v>
      </c>
      <c r="E28" s="55" t="s">
        <v>132</v>
      </c>
    </row>
    <row r="29" spans="1:5" ht="12.75">
      <c r="A29" s="55"/>
      <c r="B29" s="55"/>
      <c r="C29" s="269">
        <v>25</v>
      </c>
      <c r="D29" s="55" t="s">
        <v>133</v>
      </c>
      <c r="E29" s="55" t="s">
        <v>134</v>
      </c>
    </row>
    <row r="30" spans="1:5" ht="12.75">
      <c r="A30" s="55"/>
      <c r="B30" s="55"/>
      <c r="C30" s="269">
        <v>26</v>
      </c>
      <c r="D30" s="55" t="s">
        <v>135</v>
      </c>
      <c r="E30" s="55" t="s">
        <v>134</v>
      </c>
    </row>
    <row r="31" spans="1:5" ht="12.75">
      <c r="A31" s="55"/>
      <c r="B31" s="55"/>
      <c r="C31" s="269">
        <v>27</v>
      </c>
      <c r="D31" s="55" t="s">
        <v>136</v>
      </c>
      <c r="E31" s="55" t="s">
        <v>137</v>
      </c>
    </row>
    <row r="32" spans="1:5" ht="12.75">
      <c r="A32" s="55"/>
      <c r="B32" s="55"/>
      <c r="C32" s="269">
        <v>28</v>
      </c>
      <c r="D32" s="55" t="s">
        <v>5</v>
      </c>
      <c r="E32" s="55" t="s">
        <v>132</v>
      </c>
    </row>
    <row r="33" spans="1:5" ht="12.75">
      <c r="A33" s="55">
        <v>8</v>
      </c>
      <c r="B33" s="56">
        <v>40110</v>
      </c>
      <c r="C33" s="269">
        <v>29</v>
      </c>
      <c r="D33" s="55" t="s">
        <v>5</v>
      </c>
      <c r="E33" s="55" t="s">
        <v>138</v>
      </c>
    </row>
    <row r="34" spans="1:5" ht="12.75">
      <c r="A34" s="55"/>
      <c r="B34" s="55"/>
      <c r="C34" s="269">
        <v>30</v>
      </c>
      <c r="D34" s="55" t="s">
        <v>74</v>
      </c>
      <c r="E34" s="55" t="s">
        <v>75</v>
      </c>
    </row>
    <row r="35" spans="1:5" ht="12.75">
      <c r="A35" s="55"/>
      <c r="B35" s="55"/>
      <c r="C35" s="269">
        <v>31</v>
      </c>
      <c r="D35" s="55" t="s">
        <v>139</v>
      </c>
      <c r="E35" s="55"/>
    </row>
  </sheetData>
  <printOptions horizontalCentered="1"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David Johnson</cp:lastModifiedBy>
  <cp:lastPrinted>2009-10-15T15:32:10Z</cp:lastPrinted>
  <dcterms:created xsi:type="dcterms:W3CDTF">2009-08-26T12:24:16Z</dcterms:created>
  <dcterms:modified xsi:type="dcterms:W3CDTF">2009-10-15T15:36:49Z</dcterms:modified>
  <cp:category/>
  <cp:version/>
  <cp:contentType/>
  <cp:contentStatus/>
</cp:coreProperties>
</file>